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75" yWindow="885" windowWidth="10065" windowHeight="9615" tabRatio="628"/>
  </bookViews>
  <sheets>
    <sheet name="Figure 1" sheetId="23" r:id="rId1"/>
    <sheet name="Figure 2" sheetId="3" r:id="rId2"/>
    <sheet name="Figure 3" sheetId="15" r:id="rId3"/>
    <sheet name="Figure 4" sheetId="22" r:id="rId4"/>
    <sheet name="Figure 5" sheetId="30" r:id="rId5"/>
    <sheet name="Figure 6" sheetId="8" r:id="rId6"/>
    <sheet name="Figure 7" sheetId="6" r:id="rId7"/>
    <sheet name="Figure 8" sheetId="14" r:id="rId8"/>
    <sheet name="Figure 9" sheetId="32" r:id="rId9"/>
    <sheet name="Figure 10" sheetId="24" r:id="rId10"/>
    <sheet name="Source, Champ, Méthodologie" sheetId="31" r:id="rId11"/>
  </sheets>
  <definedNames>
    <definedName name="OLE_LINK1" localSheetId="10">'Source, Champ, Méthodologie'!$A$2</definedName>
    <definedName name="_xlnm.Print_Area" localSheetId="3">'Figure 4'!$A$1:$G$34</definedName>
    <definedName name="_xlnm.Print_Area" localSheetId="7">'Figure 8'!$A$1:$L$45</definedName>
  </definedNames>
  <calcPr calcId="145621"/>
</workbook>
</file>

<file path=xl/calcChain.xml><?xml version="1.0" encoding="utf-8"?>
<calcChain xmlns="http://schemas.openxmlformats.org/spreadsheetml/2006/main">
  <c r="E12" i="30" l="1"/>
  <c r="E11" i="30"/>
  <c r="E10" i="30"/>
  <c r="E9" i="30"/>
  <c r="E8" i="30"/>
  <c r="E7" i="30"/>
  <c r="E6" i="30"/>
  <c r="E5" i="30"/>
  <c r="E4" i="30"/>
  <c r="F45" i="8"/>
  <c r="C11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P11" i="23"/>
</calcChain>
</file>

<file path=xl/sharedStrings.xml><?xml version="1.0" encoding="utf-8"?>
<sst xmlns="http://schemas.openxmlformats.org/spreadsheetml/2006/main" count="399" uniqueCount="220">
  <si>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</si>
  <si>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</si>
  <si>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</si>
  <si>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</si>
  <si>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</si>
  <si>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</si>
  <si>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</si>
  <si>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</si>
  <si>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</si>
  <si>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</si>
  <si>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</si>
  <si>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</si>
  <si>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</si>
  <si>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</si>
  <si>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NIVEAU V</t>
  </si>
  <si>
    <t>Niveau V hors BEP</t>
  </si>
  <si>
    <t>BEP</t>
  </si>
  <si>
    <t>NIVEAU IV</t>
  </si>
  <si>
    <t>Niveau IV hors Bac pro</t>
  </si>
  <si>
    <t>Bac pro</t>
  </si>
  <si>
    <t>NIVEAU III</t>
  </si>
  <si>
    <t>Niveau III</t>
  </si>
  <si>
    <t>NIVEAU II</t>
  </si>
  <si>
    <t>Niveau II</t>
  </si>
  <si>
    <t>NIVEAU I</t>
  </si>
  <si>
    <t>Niveau I</t>
  </si>
  <si>
    <t>Total</t>
  </si>
  <si>
    <t>Diplôme</t>
  </si>
  <si>
    <t>Effectifs d'apprentis</t>
  </si>
  <si>
    <t>Niveau V</t>
  </si>
  <si>
    <t>CAP</t>
  </si>
  <si>
    <t>Autres</t>
  </si>
  <si>
    <t>Niveau IV</t>
  </si>
  <si>
    <t>Bac Pro</t>
  </si>
  <si>
    <t>BP</t>
  </si>
  <si>
    <t>Secondaire</t>
  </si>
  <si>
    <t>BTS</t>
  </si>
  <si>
    <t>DUT</t>
  </si>
  <si>
    <t>Licence</t>
  </si>
  <si>
    <t>Ingénieur</t>
  </si>
  <si>
    <t>Master</t>
  </si>
  <si>
    <t>Supérieur</t>
  </si>
  <si>
    <t>STRASBOURG</t>
  </si>
  <si>
    <t>BORDEAUX</t>
  </si>
  <si>
    <t>CLERMONT-FERRAND</t>
  </si>
  <si>
    <t>DIJON</t>
  </si>
  <si>
    <t>BRETAGNE</t>
  </si>
  <si>
    <t>RENNES</t>
  </si>
  <si>
    <t>REIMS</t>
  </si>
  <si>
    <t>CORSE</t>
  </si>
  <si>
    <t>PARIS</t>
  </si>
  <si>
    <t>VERSAILLES</t>
  </si>
  <si>
    <t>MONTPELLIER</t>
  </si>
  <si>
    <t>LIMOGES</t>
  </si>
  <si>
    <t>NANCY-METZ</t>
  </si>
  <si>
    <t>TOULOUSE</t>
  </si>
  <si>
    <t>LILLE</t>
  </si>
  <si>
    <t>PAYS DE LA LOIRE</t>
  </si>
  <si>
    <t>NANTES</t>
  </si>
  <si>
    <t>AMIENS</t>
  </si>
  <si>
    <t>POITIERS</t>
  </si>
  <si>
    <t>PROVENCE-ALPES-COTE D'AZUR</t>
  </si>
  <si>
    <t>AIX-MARSEILLE</t>
  </si>
  <si>
    <t>NICE</t>
  </si>
  <si>
    <t>GRENOBLE</t>
  </si>
  <si>
    <t>LYON</t>
  </si>
  <si>
    <t>France Métropolitaine</t>
  </si>
  <si>
    <t>GUADELOUPE</t>
  </si>
  <si>
    <t>GUYANE</t>
  </si>
  <si>
    <t>LA REUNION</t>
  </si>
  <si>
    <t>MARTINIQUE</t>
  </si>
  <si>
    <t>MAYOTTE</t>
  </si>
  <si>
    <t>Poids du supérieur dans l'apprentissage (%)</t>
  </si>
  <si>
    <t>dont CAP</t>
  </si>
  <si>
    <t>dont BTS</t>
  </si>
  <si>
    <t>Contrat professionnel, stage, emploi ou sans emploi</t>
  </si>
  <si>
    <t>total</t>
  </si>
  <si>
    <t>2 - Répartition et évolution des effectifs d’apprentis par diplôme préparé</t>
  </si>
  <si>
    <t>BAC PRO</t>
  </si>
  <si>
    <t>APPRENTIS</t>
  </si>
  <si>
    <t>SCOLAIRE</t>
  </si>
  <si>
    <t>PRODUCTION</t>
  </si>
  <si>
    <t>SERVICES</t>
  </si>
  <si>
    <t>GARÇONS</t>
  </si>
  <si>
    <t>FILLES</t>
  </si>
  <si>
    <t>ENSEMBLE</t>
  </si>
  <si>
    <t>AUVERGNE-RHONE-ALPES</t>
  </si>
  <si>
    <t>TOTAL AUVERGNE-RHONE-ALPES</t>
  </si>
  <si>
    <t>BOURGOGNE-FRANCHE-COMTE</t>
  </si>
  <si>
    <t>TOTAL BOURGOGNE-FRANCHE-COMTE</t>
  </si>
  <si>
    <t>CENTRE-VAL DE LOIRE</t>
  </si>
  <si>
    <t>ILE-DE-France</t>
  </si>
  <si>
    <t>NORMANDIE</t>
  </si>
  <si>
    <t>hors Mayotte</t>
  </si>
  <si>
    <t>COD_REGAC</t>
  </si>
  <si>
    <t>44</t>
  </si>
  <si>
    <t>75</t>
  </si>
  <si>
    <t>84</t>
  </si>
  <si>
    <t>27</t>
  </si>
  <si>
    <t>53</t>
  </si>
  <si>
    <t>24</t>
  </si>
  <si>
    <t>94</t>
  </si>
  <si>
    <t>11</t>
  </si>
  <si>
    <t>76</t>
  </si>
  <si>
    <t>32</t>
  </si>
  <si>
    <t>28</t>
  </si>
  <si>
    <t>52</t>
  </si>
  <si>
    <t>93</t>
  </si>
  <si>
    <t>01</t>
  </si>
  <si>
    <t>03</t>
  </si>
  <si>
    <t>04</t>
  </si>
  <si>
    <t>02</t>
  </si>
  <si>
    <t>06</t>
  </si>
  <si>
    <t>Autre</t>
  </si>
  <si>
    <t>Premier cycle second degré</t>
  </si>
  <si>
    <t>Second cycle GT</t>
  </si>
  <si>
    <t>Second cycle pro</t>
  </si>
  <si>
    <t>Effectifs d'entrants en apprentissage</t>
  </si>
  <si>
    <t>Apprentis en EPLE</t>
  </si>
  <si>
    <t>Ensemble des apprentis</t>
  </si>
  <si>
    <t>Part en EPLE</t>
  </si>
  <si>
    <t>dont brevet professionnel</t>
  </si>
  <si>
    <t>dont bac professionnel</t>
  </si>
  <si>
    <t>Niveau I et II</t>
  </si>
  <si>
    <t>TOTAL NOUVELLE-AQUITAINE</t>
  </si>
  <si>
    <t>TOTAL OCCITANIE</t>
  </si>
  <si>
    <t>NOUVELLE-AQUITAINE</t>
  </si>
  <si>
    <t>OCCITANIE</t>
  </si>
  <si>
    <t>GRAND EST</t>
  </si>
  <si>
    <t>TOTAL GRAND EST</t>
  </si>
  <si>
    <t>HAUTS-DE-FRANCE</t>
  </si>
  <si>
    <t>MC</t>
  </si>
  <si>
    <t>Région académique</t>
  </si>
  <si>
    <t>dont troisième</t>
  </si>
  <si>
    <t>Études supérieures</t>
  </si>
  <si>
    <t xml:space="preserve">ILE-DE-FRANCE </t>
  </si>
  <si>
    <t xml:space="preserve">TOTAL HAUTS-DE-FRANCE </t>
  </si>
  <si>
    <t xml:space="preserve">HAUTS-DE-FRANCE </t>
  </si>
  <si>
    <t>LA RÉUNION</t>
  </si>
  <si>
    <t>TOTAL ILE-DE-FRANCE</t>
  </si>
  <si>
    <t>ACADÉMIE</t>
  </si>
  <si>
    <t>RÉGION ACADÉMIQUE</t>
  </si>
  <si>
    <t>CRÉTEIL</t>
  </si>
  <si>
    <t>ORLÉANS-TOURS</t>
  </si>
  <si>
    <t>BESANÇON</t>
  </si>
  <si>
    <t>PROVENCE-ALPES-CÔTE D'AZUR</t>
  </si>
  <si>
    <t>TOTAL PROVENCE-ALPES-CÔTE D'AZUR</t>
  </si>
  <si>
    <t>FRANCE MÉTROPOLITAINE</t>
  </si>
  <si>
    <t>Secondaire
 (niveaux IV et V)</t>
  </si>
  <si>
    <t>Supérieur 
(niveaux I, II et III)</t>
  </si>
  <si>
    <t>Secondaire 
(niveaux IV et V)</t>
  </si>
  <si>
    <t xml:space="preserve">TOTAL ILE-DE-FRANCE </t>
  </si>
  <si>
    <t>REGION ACADEMIQUE</t>
  </si>
  <si>
    <t>ACADEMIE</t>
  </si>
  <si>
    <t>Secondaire 
(Niveaux IV et V)</t>
  </si>
  <si>
    <t>Supérieur 
(Niveaux I, II et III)</t>
  </si>
  <si>
    <t xml:space="preserve">Poids de l'apprentissage parmi les 16-25 ans (%) </t>
  </si>
  <si>
    <t>AUVERGNE-RHÔNE-ALPES</t>
  </si>
  <si>
    <t>TOTAL AUVERGNE-RHÔNE-ALPES</t>
  </si>
  <si>
    <t>TOTAL BOURGOGNE-FRANCHE-COMTÉ</t>
  </si>
  <si>
    <t>BOURGOGNE-FRANCHE-COMTÉ</t>
  </si>
  <si>
    <t xml:space="preserve"> Évolution (%)</t>
  </si>
  <si>
    <t>Évolution (%)</t>
  </si>
  <si>
    <t xml:space="preserve"> </t>
  </si>
  <si>
    <t>Répartition</t>
  </si>
  <si>
    <t>Répartition des entrants en apprentissage selon leur situation antérieure</t>
  </si>
  <si>
    <t>Répartition des entrants en apprentissage dans une formation du secondaire selon leur situation antérieure</t>
  </si>
  <si>
    <t>2018</t>
  </si>
  <si>
    <t>Effectifs 31/12/2018</t>
  </si>
  <si>
    <t>Entrées en apprentissage au 31/12/2018</t>
  </si>
  <si>
    <t>6 - Répartition des apprentis par région académique, académie et niveau du diplôme préparé</t>
  </si>
  <si>
    <t>8 - Répartition des entrées en apprentissage par région académique, académie et niveau du diplôme préparé</t>
  </si>
  <si>
    <t>1 - Évolution des effectifs d’apprentis selon le niveau de formation entre 2000 et 2019</t>
  </si>
  <si>
    <r>
      <rPr>
        <b/>
        <sz val="9"/>
        <rFont val="Arial"/>
        <family val="2"/>
      </rPr>
      <t>Champ</t>
    </r>
    <r>
      <rPr>
        <sz val="9"/>
        <rFont val="Arial"/>
        <family val="2"/>
      </rPr>
      <t xml:space="preserve"> : France métropolitaine + DROM</t>
    </r>
  </si>
  <si>
    <t>2019</t>
  </si>
  <si>
    <t>Poids de la formation en 2019
(%)</t>
  </si>
  <si>
    <t>Part des filles en 2019 (%)</t>
  </si>
  <si>
    <t>3 - La situation antérieure des entrants en apprentissage en 2019</t>
  </si>
  <si>
    <t>5- Effectifs d'apprentis en EPLE par niveau de formation en 2019</t>
  </si>
  <si>
    <r>
      <rPr>
        <b/>
        <sz val="9"/>
        <rFont val="Arial"/>
        <family val="2"/>
      </rPr>
      <t>Champ</t>
    </r>
    <r>
      <rPr>
        <sz val="9"/>
        <rFont val="Arial"/>
        <family val="2"/>
      </rPr>
      <t xml:space="preserve"> : France métropolitaine + DROM.</t>
    </r>
  </si>
  <si>
    <t>Évolution EPLE 2019/2018 (%)</t>
  </si>
  <si>
    <t>Évolution entre 2018 et 2019 (%)</t>
  </si>
  <si>
    <t>Effectifs 31/12/2019</t>
  </si>
  <si>
    <t>7- Poids de l'apprentissage parmi les 16-25 ans en 2019</t>
  </si>
  <si>
    <t>Poids de l'apprentissage parmi les 16-25 ans
en 2019 (%)</t>
  </si>
  <si>
    <t>Entrées en apprentissage au 31/12/2019</t>
  </si>
  <si>
    <t>Évolution entre 2018 et 2019</t>
  </si>
  <si>
    <t>9- Évolution régionale académique des effectifs d'entrées en apprentissage entre 2018 et 2019</t>
  </si>
  <si>
    <t>Évolution 2018-2019</t>
  </si>
  <si>
    <t>10- Taux de réussite aux principaux examens professionnels selon le statut et le sexe, à la session 2019</t>
  </si>
  <si>
    <r>
      <rPr>
        <b/>
        <sz val="9"/>
        <color indexed="8"/>
        <rFont val="Arial"/>
        <family val="2"/>
      </rPr>
      <t>Champ</t>
    </r>
    <r>
      <rPr>
        <sz val="9"/>
        <color indexed="8"/>
        <rFont val="Arial"/>
        <family val="2"/>
      </rPr>
      <t xml:space="preserve"> : apprentis ou élèves inscrits dans un établissement sous tutelle du ministère de l'Education nationale ou de l'agriculture et présents à l'examen, France métropolitaine + DROM</t>
    </r>
  </si>
  <si>
    <t>France Métropolitaine + DROM</t>
  </si>
  <si>
    <t>FRANCE MÉTROPOLITAINE + DROM</t>
  </si>
  <si>
    <t>_</t>
  </si>
  <si>
    <t>ND</t>
  </si>
  <si>
    <r>
      <t xml:space="preserve">Réf. : </t>
    </r>
    <r>
      <rPr>
        <sz val="9"/>
        <color indexed="8"/>
        <rFont val="Arial"/>
        <family val="2"/>
      </rPr>
      <t>Note d'information, n° 20.XX. © DEPP</t>
    </r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</si>
  <si>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 xml:space="preserve"> : MENJS-MESRI-DEPP, Enquête SIFA.</t>
    </r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</si>
  <si>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 xml:space="preserve"> : MENJS-MESRI-DEPP, Enquête SIFA</t>
    </r>
  </si>
  <si>
    <r>
      <rPr>
        <b/>
        <sz val="9"/>
        <rFont val="Arial"/>
        <family val="2"/>
      </rPr>
      <t xml:space="preserve">Source </t>
    </r>
    <r>
      <rPr>
        <sz val="9"/>
        <rFont val="Arial"/>
        <family val="2"/>
      </rPr>
      <t>: MENJS-MESRI-DEPP, Enquête SIFA</t>
    </r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</si>
  <si>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 xml:space="preserve"> : MENJS-MESRI-DEPP- Enquête SIFA</t>
    </r>
  </si>
  <si>
    <r>
      <rPr>
        <b/>
        <sz val="9"/>
        <color indexed="8"/>
        <rFont val="Arial"/>
        <family val="2"/>
      </rPr>
      <t>Sources</t>
    </r>
    <r>
      <rPr>
        <sz val="9"/>
        <color indexed="8"/>
        <rFont val="Arial"/>
        <family val="2"/>
      </rPr>
      <t xml:space="preserve"> : MENJS-MESRI-DEPP, Système d'information Ocean ; Système d'information du ministère en charge de l'agriculture.</t>
    </r>
  </si>
  <si>
    <r>
      <rPr>
        <b/>
        <sz val="9"/>
        <rFont val="Arial"/>
        <family val="2"/>
      </rPr>
      <t xml:space="preserve">Note : </t>
    </r>
    <r>
      <rPr>
        <sz val="9"/>
        <rFont val="Arial"/>
        <family val="2"/>
      </rPr>
      <t>autres = certifications professionnelles, diplômes du Cnam, diplômes des grandes écoles.</t>
    </r>
  </si>
  <si>
    <r>
      <t xml:space="preserve">Champ : </t>
    </r>
    <r>
      <rPr>
        <sz val="9"/>
        <rFont val="Arial"/>
        <family val="2"/>
      </rPr>
      <t>France métropolitaine + DROM.</t>
    </r>
  </si>
  <si>
    <r>
      <rPr>
        <b/>
        <sz val="10"/>
        <color theme="1"/>
        <rFont val="Calibri"/>
        <family val="2"/>
        <scheme val="minor"/>
      </rPr>
      <t xml:space="preserve">1. </t>
    </r>
    <r>
      <rPr>
        <sz val="10"/>
        <color theme="1"/>
        <rFont val="Calibri"/>
        <family val="2"/>
        <scheme val="minor"/>
      </rPr>
      <t>Sorties vers les formations sociales ou de la santé, vers le marché du travail ou départs à l'étranger.</t>
    </r>
  </si>
  <si>
    <r>
      <t xml:space="preserve">Source : </t>
    </r>
    <r>
      <rPr>
        <sz val="9"/>
        <rFont val="Arial"/>
        <family val="2"/>
      </rPr>
      <t>MENJS-MESRI-DEPP, Enquête SIFA.</t>
    </r>
  </si>
  <si>
    <r>
      <t xml:space="preserve">4 - Orientation à l'issue de la troisième à la  rentrée 2019 </t>
    </r>
    <r>
      <rPr>
        <sz val="10"/>
        <color theme="1"/>
        <rFont val="Calibri"/>
        <family val="2"/>
        <scheme val="minor"/>
      </rPr>
      <t>(en %)</t>
    </r>
  </si>
  <si>
    <t>Vers seconde GT</t>
  </si>
  <si>
    <t>Vers voie professionnelle scolaire</t>
  </si>
  <si>
    <t>Vers apprentissage</t>
  </si>
  <si>
    <r>
      <t>Redoublement et autres 1</t>
    </r>
    <r>
      <rPr>
        <vertAlign val="superscript"/>
        <sz val="10"/>
        <color theme="1"/>
        <rFont val="Calibri"/>
        <family val="2"/>
        <scheme val="minor"/>
      </rPr>
      <t>er</t>
    </r>
    <r>
      <rPr>
        <sz val="10"/>
        <color theme="1"/>
        <rFont val="Calibri"/>
        <family val="2"/>
        <scheme val="minor"/>
      </rPr>
      <t xml:space="preserve"> cycle</t>
    </r>
  </si>
  <si>
    <t>« Sorties »</t>
  </si>
  <si>
    <r>
      <rPr>
        <b/>
        <sz val="9"/>
        <rFont val="Arial"/>
        <family val="2"/>
      </rPr>
      <t xml:space="preserve">Note : </t>
    </r>
    <r>
      <rPr>
        <sz val="9"/>
        <rFont val="Arial"/>
        <family val="2"/>
      </rPr>
      <t>données de population de Mayotte non disponibles.</t>
    </r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</si>
  <si>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 xml:space="preserve"> : MENJS-MESRI-DEPP, Enquête SIFA ; Insee, traitement DEPP pour les effectifs de population.</t>
    </r>
  </si>
  <si>
    <r>
      <rPr>
        <b/>
        <sz val="10"/>
        <color theme="1"/>
        <rFont val="Calibri"/>
        <family val="2"/>
        <scheme val="minor"/>
      </rPr>
      <t xml:space="preserve">Champ : </t>
    </r>
    <r>
      <rPr>
        <sz val="10"/>
        <color theme="1"/>
        <rFont val="Calibri"/>
        <family val="2"/>
        <scheme val="minor"/>
      </rPr>
      <t>France métropolitaine + DROM (y compris Mayotte).</t>
    </r>
  </si>
  <si>
    <r>
      <rPr>
        <b/>
        <sz val="10"/>
        <rFont val="Calibri"/>
        <family val="2"/>
        <scheme val="minor"/>
      </rPr>
      <t>Source :</t>
    </r>
    <r>
      <rPr>
        <sz val="10"/>
        <rFont val="Calibri"/>
        <family val="2"/>
        <scheme val="minor"/>
      </rPr>
      <t xml:space="preserve"> MENJS-MESRI-DEPP, Enquête SIFA et Système d’information Scolarité ; ministère en charge de l’Agriculture - Safran.</t>
    </r>
  </si>
  <si>
    <r>
      <rPr>
        <b/>
        <sz val="9"/>
        <rFont val="Arial"/>
        <family val="2"/>
      </rPr>
      <t>Champ</t>
    </r>
    <r>
      <rPr>
        <sz val="9"/>
        <rFont val="Arial"/>
        <family val="2"/>
      </rPr>
      <t> : France métropolitaine + DROM.</t>
    </r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</si>
  <si>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> : MENJS-MESRI-DEPP, Enquête SIFA.</t>
    </r>
  </si>
  <si>
    <t>Situation antérieure des entrants en apprentissage</t>
  </si>
  <si>
    <r>
      <t xml:space="preserve">Réf. : </t>
    </r>
    <r>
      <rPr>
        <i/>
        <sz val="9"/>
        <color indexed="8"/>
        <rFont val="Arial"/>
        <family val="2"/>
      </rPr>
      <t>Note d'information</t>
    </r>
    <r>
      <rPr>
        <sz val="9"/>
        <color indexed="8"/>
        <rFont val="Arial"/>
        <family val="2"/>
      </rPr>
      <t>, n° 20.27. © DEPP</t>
    </r>
  </si>
  <si>
    <t>Réf. : Note d'information, n° 20.27. © DEPP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</si>
</sst>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"/>
    <numFmt numFmtId="165" formatCode="0.0"/>
    <numFmt numFmtId="166" formatCode="_-* #,##0.0\ _€_-;\-* #,##0.0\ _€_-;_-* &quot;-&quot;??\ _€_-;_-@_-"/>
    <numFmt numFmtId="167" formatCode="_-* #,##0\ _€_-;\-* #,##0\ _€_-;_-* &quot;-&quot;??\ _€_-;_-@_-"/>
    <numFmt numFmtId="168" formatCode="#,##0_ ;\-#,##0\ 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8"/>
      <name val="Calibri"/>
      <family val="2"/>
      <scheme val="minor"/>
    </font>
    <font>
      <sz val="9"/>
      <color theme="1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rgb="FF0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FAFBF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theme="4" tint="0.79998168889431442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" fillId="0" borderId="0"/>
    <xf numFmtId="0" fontId="13" fillId="0" borderId="0"/>
  </cellStyleXfs>
  <cellXfs count="379">
    <xf numFmtId="0" fontId="0" fillId="0" borderId="0" xfId="0"/>
    <xf numFmtId="0" fontId="14" fillId="0" borderId="0" xfId="3" applyFont="1"/>
    <xf numFmtId="0" fontId="14" fillId="0" borderId="0" xfId="3" applyFont="1" applyFill="1"/>
    <xf numFmtId="0" fontId="15" fillId="0" borderId="0" xfId="0" applyFont="1"/>
    <xf numFmtId="0" fontId="16" fillId="0" borderId="0" xfId="0" applyFont="1" applyAlignment="1">
      <alignment horizontal="left" wrapText="1"/>
    </xf>
    <xf numFmtId="0" fontId="15" fillId="0" borderId="0" xfId="0" applyFont="1" applyFill="1"/>
    <xf numFmtId="0" fontId="17" fillId="0" borderId="0" xfId="0" applyFont="1" applyFill="1" applyBorder="1" applyAlignment="1">
      <alignment horizontal="left" indent="1"/>
    </xf>
    <xf numFmtId="0" fontId="15" fillId="0" borderId="0" xfId="0" applyFont="1" applyFill="1" applyBorder="1"/>
    <xf numFmtId="1" fontId="15" fillId="0" borderId="0" xfId="0" applyNumberFormat="1" applyFont="1"/>
    <xf numFmtId="0" fontId="18" fillId="0" borderId="0" xfId="0" applyFont="1" applyFill="1" applyBorder="1" applyAlignment="1">
      <alignment horizontal="left" indent="2"/>
    </xf>
    <xf numFmtId="165" fontId="19" fillId="0" borderId="0" xfId="0" applyNumberFormat="1" applyFont="1" applyFill="1" applyBorder="1"/>
    <xf numFmtId="165" fontId="15" fillId="0" borderId="0" xfId="0" applyNumberFormat="1" applyFont="1"/>
    <xf numFmtId="165" fontId="17" fillId="0" borderId="0" xfId="0" applyNumberFormat="1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 indent="4"/>
    </xf>
    <xf numFmtId="165" fontId="14" fillId="0" borderId="0" xfId="0" applyNumberFormat="1" applyFont="1" applyBorder="1"/>
    <xf numFmtId="165" fontId="15" fillId="0" borderId="0" xfId="0" applyNumberFormat="1" applyFont="1" applyBorder="1"/>
    <xf numFmtId="0" fontId="18" fillId="0" borderId="0" xfId="0" applyFont="1" applyBorder="1" applyAlignment="1">
      <alignment horizontal="left" indent="2"/>
    </xf>
    <xf numFmtId="165" fontId="19" fillId="0" borderId="0" xfId="0" applyNumberFormat="1" applyFont="1" applyBorder="1"/>
    <xf numFmtId="0" fontId="15" fillId="0" borderId="0" xfId="0" applyFont="1" applyFill="1" applyBorder="1" applyAlignment="1">
      <alignment horizontal="left" indent="4"/>
    </xf>
    <xf numFmtId="165" fontId="17" fillId="0" borderId="0" xfId="0" applyNumberFormat="1" applyFont="1" applyFill="1" applyBorder="1"/>
    <xf numFmtId="0" fontId="17" fillId="0" borderId="0" xfId="0" applyFont="1" applyBorder="1" applyAlignment="1">
      <alignment horizontal="left" indent="3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2" applyFont="1"/>
    <xf numFmtId="0" fontId="15" fillId="0" borderId="0" xfId="2" applyFont="1"/>
    <xf numFmtId="0" fontId="22" fillId="0" borderId="1" xfId="2" applyFont="1" applyFill="1" applyBorder="1" applyAlignment="1">
      <alignment horizontal="left"/>
    </xf>
    <xf numFmtId="49" fontId="15" fillId="0" borderId="1" xfId="2" applyNumberFormat="1" applyFont="1" applyBorder="1" applyAlignment="1">
      <alignment horizontal="center" vertical="center"/>
    </xf>
    <xf numFmtId="0" fontId="15" fillId="0" borderId="1" xfId="2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0" fontId="22" fillId="0" borderId="1" xfId="2" applyFont="1" applyBorder="1" applyAlignment="1">
      <alignment horizontal="center" vertical="center"/>
    </xf>
    <xf numFmtId="0" fontId="15" fillId="0" borderId="0" xfId="2" applyFont="1" applyAlignment="1">
      <alignment horizontal="left"/>
    </xf>
    <xf numFmtId="0" fontId="15" fillId="6" borderId="0" xfId="2" applyFont="1" applyFill="1"/>
    <xf numFmtId="3" fontId="15" fillId="6" borderId="0" xfId="2" applyNumberFormat="1" applyFont="1" applyFill="1"/>
    <xf numFmtId="0" fontId="16" fillId="7" borderId="11" xfId="0" applyFont="1" applyFill="1" applyBorder="1" applyAlignment="1">
      <alignment horizontal="center" vertical="top" wrapText="1"/>
    </xf>
    <xf numFmtId="0" fontId="22" fillId="8" borderId="11" xfId="2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top" wrapText="1"/>
    </xf>
    <xf numFmtId="0" fontId="22" fillId="10" borderId="11" xfId="2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top" wrapText="1"/>
    </xf>
    <xf numFmtId="0" fontId="20" fillId="9" borderId="12" xfId="0" applyFont="1" applyFill="1" applyBorder="1" applyAlignment="1">
      <alignment horizontal="left" vertical="top" wrapText="1"/>
    </xf>
    <xf numFmtId="0" fontId="20" fillId="7" borderId="12" xfId="0" applyFont="1" applyFill="1" applyBorder="1" applyAlignment="1">
      <alignment horizontal="left" vertical="top" wrapText="1"/>
    </xf>
    <xf numFmtId="0" fontId="20" fillId="5" borderId="12" xfId="0" applyFont="1" applyFill="1" applyBorder="1" applyAlignment="1">
      <alignment horizontal="left" vertical="top" wrapText="1"/>
    </xf>
    <xf numFmtId="0" fontId="15" fillId="8" borderId="12" xfId="2" applyFont="1" applyFill="1" applyBorder="1" applyAlignment="1">
      <alignment horizontal="left"/>
    </xf>
    <xf numFmtId="0" fontId="15" fillId="10" borderId="12" xfId="2" applyFont="1" applyFill="1" applyBorder="1" applyAlignment="1">
      <alignment horizontal="left"/>
    </xf>
    <xf numFmtId="0" fontId="22" fillId="10" borderId="1" xfId="2" applyFont="1" applyFill="1" applyBorder="1" applyAlignment="1">
      <alignment horizontal="left"/>
    </xf>
    <xf numFmtId="0" fontId="16" fillId="9" borderId="1" xfId="0" applyFont="1" applyFill="1" applyBorder="1" applyAlignment="1">
      <alignment horizontal="center" vertical="top" wrapText="1"/>
    </xf>
    <xf numFmtId="0" fontId="15" fillId="11" borderId="0" xfId="2" applyFont="1" applyFill="1" applyAlignment="1">
      <alignment horizontal="center" vertical="center"/>
    </xf>
    <xf numFmtId="0" fontId="15" fillId="8" borderId="1" xfId="0" applyFont="1" applyFill="1" applyBorder="1"/>
    <xf numFmtId="0" fontId="15" fillId="0" borderId="0" xfId="2" applyFont="1" applyBorder="1"/>
    <xf numFmtId="3" fontId="15" fillId="0" borderId="0" xfId="2" applyNumberFormat="1" applyFont="1"/>
    <xf numFmtId="165" fontId="22" fillId="0" borderId="0" xfId="2" applyNumberFormat="1" applyFont="1" applyAlignment="1">
      <alignment horizontal="center"/>
    </xf>
    <xf numFmtId="3" fontId="22" fillId="0" borderId="0" xfId="2" applyNumberFormat="1" applyFont="1"/>
    <xf numFmtId="165" fontId="15" fillId="0" borderId="0" xfId="2" applyNumberFormat="1" applyFont="1" applyAlignment="1">
      <alignment horizontal="center"/>
    </xf>
    <xf numFmtId="0" fontId="22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22" fillId="0" borderId="0" xfId="2" applyFont="1" applyBorder="1"/>
    <xf numFmtId="0" fontId="22" fillId="0" borderId="0" xfId="0" applyFont="1" applyBorder="1" applyAlignment="1">
      <alignment horizontal="center" vertical="top" wrapText="1"/>
    </xf>
    <xf numFmtId="165" fontId="15" fillId="0" borderId="0" xfId="2" applyNumberFormat="1" applyFont="1"/>
    <xf numFmtId="164" fontId="22" fillId="0" borderId="0" xfId="2" applyNumberFormat="1" applyFont="1" applyBorder="1"/>
    <xf numFmtId="0" fontId="15" fillId="0" borderId="1" xfId="2" applyFont="1" applyBorder="1" applyAlignment="1">
      <alignment vertical="top"/>
    </xf>
    <xf numFmtId="0" fontId="22" fillId="0" borderId="1" xfId="2" applyFont="1" applyBorder="1" applyAlignment="1">
      <alignment vertical="top"/>
    </xf>
    <xf numFmtId="0" fontId="15" fillId="8" borderId="1" xfId="2" applyFont="1" applyFill="1" applyBorder="1" applyAlignment="1">
      <alignment vertical="top"/>
    </xf>
    <xf numFmtId="0" fontId="15" fillId="8" borderId="0" xfId="2" applyFont="1" applyFill="1" applyAlignment="1">
      <alignment vertical="top"/>
    </xf>
    <xf numFmtId="0" fontId="22" fillId="8" borderId="1" xfId="2" applyFont="1" applyFill="1" applyBorder="1" applyAlignment="1">
      <alignment vertical="top"/>
    </xf>
    <xf numFmtId="167" fontId="14" fillId="0" borderId="1" xfId="1" applyNumberFormat="1" applyFont="1" applyFill="1" applyBorder="1" applyAlignment="1">
      <alignment horizontal="right"/>
    </xf>
    <xf numFmtId="167" fontId="14" fillId="0" borderId="1" xfId="3" applyNumberFormat="1" applyFont="1" applyFill="1" applyBorder="1" applyAlignment="1">
      <alignment horizontal="right"/>
    </xf>
    <xf numFmtId="0" fontId="17" fillId="8" borderId="1" xfId="3" applyFont="1" applyFill="1" applyBorder="1" applyAlignment="1">
      <alignment horizontal="center" vertical="center" wrapText="1"/>
    </xf>
    <xf numFmtId="0" fontId="14" fillId="8" borderId="1" xfId="3" applyFont="1" applyFill="1" applyBorder="1"/>
    <xf numFmtId="0" fontId="17" fillId="8" borderId="1" xfId="0" applyFont="1" applyFill="1" applyBorder="1" applyAlignment="1">
      <alignment horizontal="left" indent="1"/>
    </xf>
    <xf numFmtId="165" fontId="19" fillId="12" borderId="1" xfId="0" applyNumberFormat="1" applyFont="1" applyFill="1" applyBorder="1"/>
    <xf numFmtId="165" fontId="17" fillId="12" borderId="1" xfId="0" applyNumberFormat="1" applyFont="1" applyFill="1" applyBorder="1"/>
    <xf numFmtId="0" fontId="17" fillId="8" borderId="1" xfId="0" applyFont="1" applyFill="1" applyBorder="1" applyAlignment="1">
      <alignment horizontal="center" vertical="center"/>
    </xf>
    <xf numFmtId="0" fontId="23" fillId="0" borderId="0" xfId="2" applyFont="1"/>
    <xf numFmtId="3" fontId="23" fillId="0" borderId="0" xfId="2" applyNumberFormat="1" applyFont="1"/>
    <xf numFmtId="0" fontId="23" fillId="0" borderId="0" xfId="2" applyFont="1" applyAlignment="1"/>
    <xf numFmtId="0" fontId="3" fillId="0" borderId="0" xfId="0" applyFont="1"/>
    <xf numFmtId="0" fontId="24" fillId="0" borderId="0" xfId="3" applyFont="1"/>
    <xf numFmtId="0" fontId="3" fillId="0" borderId="0" xfId="2" applyFont="1" applyAlignment="1">
      <alignment horizontal="left"/>
    </xf>
    <xf numFmtId="0" fontId="3" fillId="0" borderId="0" xfId="2" applyFont="1"/>
    <xf numFmtId="0" fontId="6" fillId="8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5" fontId="22" fillId="0" borderId="1" xfId="2" applyNumberFormat="1" applyFont="1" applyFill="1" applyBorder="1" applyAlignment="1">
      <alignment horizontal="right" indent="1"/>
    </xf>
    <xf numFmtId="0" fontId="15" fillId="0" borderId="0" xfId="2" applyFont="1" applyFill="1"/>
    <xf numFmtId="0" fontId="3" fillId="0" borderId="0" xfId="2" applyFont="1" applyFill="1" applyBorder="1" applyAlignment="1">
      <alignment horizontal="left"/>
    </xf>
    <xf numFmtId="0" fontId="6" fillId="8" borderId="1" xfId="0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center" vertical="center" wrapText="1"/>
    </xf>
    <xf numFmtId="49" fontId="15" fillId="0" borderId="1" xfId="2" applyNumberFormat="1" applyFont="1" applyBorder="1" applyAlignment="1">
      <alignment vertical="center"/>
    </xf>
    <xf numFmtId="0" fontId="22" fillId="0" borderId="1" xfId="2" applyFont="1" applyFill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3" fillId="0" borderId="0" xfId="0" applyFont="1" applyFill="1"/>
    <xf numFmtId="0" fontId="18" fillId="12" borderId="1" xfId="0" applyFont="1" applyFill="1" applyBorder="1" applyAlignment="1">
      <alignment vertical="center"/>
    </xf>
    <xf numFmtId="0" fontId="17" fillId="13" borderId="1" xfId="0" applyFont="1" applyFill="1" applyBorder="1" applyAlignment="1">
      <alignment vertical="center"/>
    </xf>
    <xf numFmtId="0" fontId="15" fillId="13" borderId="1" xfId="0" applyFont="1" applyFill="1" applyBorder="1" applyAlignment="1">
      <alignment vertical="center"/>
    </xf>
    <xf numFmtId="0" fontId="17" fillId="12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17" fillId="15" borderId="1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17" fillId="14" borderId="1" xfId="0" applyFont="1" applyFill="1" applyBorder="1" applyAlignment="1">
      <alignment vertical="center"/>
    </xf>
    <xf numFmtId="0" fontId="15" fillId="14" borderId="1" xfId="0" applyFont="1" applyFill="1" applyBorder="1" applyAlignment="1">
      <alignment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vertical="center"/>
    </xf>
    <xf numFmtId="0" fontId="9" fillId="3" borderId="6" xfId="2" applyFont="1" applyFill="1" applyBorder="1" applyAlignment="1">
      <alignment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horizontal="right" indent="1"/>
    </xf>
    <xf numFmtId="3" fontId="4" fillId="0" borderId="0" xfId="2" applyNumberFormat="1" applyFont="1" applyFill="1" applyBorder="1" applyAlignment="1">
      <alignment horizontal="right" indent="1"/>
    </xf>
    <xf numFmtId="3" fontId="3" fillId="0" borderId="0" xfId="2" applyNumberFormat="1" applyFont="1" applyFill="1" applyAlignment="1">
      <alignment horizontal="right" indent="1"/>
    </xf>
    <xf numFmtId="3" fontId="4" fillId="4" borderId="0" xfId="2" applyNumberFormat="1" applyFont="1" applyFill="1" applyAlignment="1">
      <alignment horizontal="right" vertical="center" indent="1"/>
    </xf>
    <xf numFmtId="3" fontId="4" fillId="0" borderId="0" xfId="2" applyNumberFormat="1" applyFont="1" applyFill="1" applyAlignment="1">
      <alignment horizontal="right" vertical="center" indent="1"/>
    </xf>
    <xf numFmtId="3" fontId="4" fillId="4" borderId="5" xfId="2" applyNumberFormat="1" applyFont="1" applyFill="1" applyBorder="1" applyAlignment="1">
      <alignment horizontal="right" indent="1"/>
    </xf>
    <xf numFmtId="3" fontId="4" fillId="0" borderId="7" xfId="2" applyNumberFormat="1" applyFont="1" applyFill="1" applyBorder="1" applyAlignment="1">
      <alignment horizontal="right" indent="1"/>
    </xf>
    <xf numFmtId="3" fontId="4" fillId="0" borderId="6" xfId="2" applyNumberFormat="1" applyFont="1" applyFill="1" applyBorder="1" applyAlignment="1">
      <alignment horizontal="right" indent="1"/>
    </xf>
    <xf numFmtId="0" fontId="3" fillId="0" borderId="0" xfId="2" applyFont="1" applyAlignment="1">
      <alignment horizontal="right" indent="1"/>
    </xf>
    <xf numFmtId="0" fontId="3" fillId="0" borderId="0" xfId="2" applyFont="1" applyFill="1" applyAlignment="1">
      <alignment horizontal="right" indent="1"/>
    </xf>
    <xf numFmtId="0" fontId="6" fillId="0" borderId="0" xfId="2" applyFont="1" applyAlignment="1">
      <alignment horizontal="left"/>
    </xf>
    <xf numFmtId="0" fontId="1" fillId="0" borderId="0" xfId="2" applyFont="1"/>
    <xf numFmtId="0" fontId="6" fillId="0" borderId="0" xfId="2" applyFont="1"/>
    <xf numFmtId="49" fontId="15" fillId="10" borderId="1" xfId="2" applyNumberFormat="1" applyFont="1" applyFill="1" applyBorder="1" applyAlignment="1">
      <alignment horizontal="center" vertical="center" wrapText="1"/>
    </xf>
    <xf numFmtId="0" fontId="15" fillId="10" borderId="1" xfId="2" applyFont="1" applyFill="1" applyBorder="1" applyAlignment="1">
      <alignment horizontal="center" vertical="center" wrapText="1"/>
    </xf>
    <xf numFmtId="3" fontId="6" fillId="10" borderId="1" xfId="2" applyNumberFormat="1" applyFont="1" applyFill="1" applyBorder="1" applyAlignment="1">
      <alignment horizontal="right" vertical="center" indent="1"/>
    </xf>
    <xf numFmtId="3" fontId="10" fillId="10" borderId="1" xfId="2" applyNumberFormat="1" applyFont="1" applyFill="1" applyBorder="1" applyAlignment="1">
      <alignment horizontal="right" vertical="center" indent="1"/>
    </xf>
    <xf numFmtId="164" fontId="6" fillId="10" borderId="1" xfId="2" applyNumberFormat="1" applyFont="1" applyFill="1" applyBorder="1" applyAlignment="1">
      <alignment horizontal="right" indent="1"/>
    </xf>
    <xf numFmtId="165" fontId="6" fillId="10" borderId="1" xfId="2" applyNumberFormat="1" applyFont="1" applyFill="1" applyBorder="1" applyAlignment="1">
      <alignment horizontal="right" indent="1"/>
    </xf>
    <xf numFmtId="3" fontId="3" fillId="0" borderId="1" xfId="2" applyNumberFormat="1" applyFont="1" applyFill="1" applyBorder="1" applyAlignment="1">
      <alignment horizontal="right" vertical="center" indent="1"/>
    </xf>
    <xf numFmtId="3" fontId="25" fillId="0" borderId="1" xfId="0" applyNumberFormat="1" applyFont="1" applyFill="1" applyBorder="1" applyAlignment="1">
      <alignment horizontal="right" vertical="center" wrapText="1" indent="1"/>
    </xf>
    <xf numFmtId="164" fontId="3" fillId="0" borderId="1" xfId="2" applyNumberFormat="1" applyFont="1" applyFill="1" applyBorder="1" applyAlignment="1">
      <alignment horizontal="right" indent="1"/>
    </xf>
    <xf numFmtId="165" fontId="3" fillId="0" borderId="1" xfId="2" applyNumberFormat="1" applyFont="1" applyFill="1" applyBorder="1" applyAlignment="1">
      <alignment horizontal="right" indent="1"/>
    </xf>
    <xf numFmtId="3" fontId="26" fillId="10" borderId="1" xfId="0" applyNumberFormat="1" applyFont="1" applyFill="1" applyBorder="1" applyAlignment="1">
      <alignment horizontal="right" vertical="center" wrapText="1" indent="1"/>
    </xf>
    <xf numFmtId="3" fontId="6" fillId="16" borderId="1" xfId="2" applyNumberFormat="1" applyFont="1" applyFill="1" applyBorder="1" applyAlignment="1">
      <alignment horizontal="right" vertical="center" indent="1"/>
    </xf>
    <xf numFmtId="3" fontId="10" fillId="16" borderId="1" xfId="2" applyNumberFormat="1" applyFont="1" applyFill="1" applyBorder="1" applyAlignment="1">
      <alignment horizontal="right" vertical="center" indent="1"/>
    </xf>
    <xf numFmtId="164" fontId="6" fillId="16" borderId="1" xfId="2" applyNumberFormat="1" applyFont="1" applyFill="1" applyBorder="1" applyAlignment="1">
      <alignment horizontal="right" indent="1"/>
    </xf>
    <xf numFmtId="165" fontId="6" fillId="16" borderId="1" xfId="2" applyNumberFormat="1" applyFont="1" applyFill="1" applyBorder="1" applyAlignment="1">
      <alignment horizontal="right" indent="1"/>
    </xf>
    <xf numFmtId="3" fontId="27" fillId="17" borderId="13" xfId="0" applyNumberFormat="1" applyFont="1" applyFill="1" applyBorder="1" applyAlignment="1">
      <alignment horizontal="right" vertical="center" wrapText="1" indent="1"/>
    </xf>
    <xf numFmtId="3" fontId="25" fillId="17" borderId="11" xfId="0" applyNumberFormat="1" applyFont="1" applyFill="1" applyBorder="1" applyAlignment="1">
      <alignment horizontal="right" vertical="center" wrapText="1" indent="1"/>
    </xf>
    <xf numFmtId="164" fontId="27" fillId="17" borderId="14" xfId="0" applyNumberFormat="1" applyFont="1" applyFill="1" applyBorder="1" applyAlignment="1">
      <alignment horizontal="right" vertical="center" wrapText="1" indent="1"/>
    </xf>
    <xf numFmtId="164" fontId="27" fillId="17" borderId="13" xfId="0" applyNumberFormat="1" applyFont="1" applyFill="1" applyBorder="1" applyAlignment="1">
      <alignment horizontal="right" vertical="center" wrapText="1" indent="1"/>
    </xf>
    <xf numFmtId="164" fontId="25" fillId="17" borderId="11" xfId="0" applyNumberFormat="1" applyFont="1" applyFill="1" applyBorder="1" applyAlignment="1">
      <alignment horizontal="right" vertical="center" wrapText="1" indent="1"/>
    </xf>
    <xf numFmtId="3" fontId="28" fillId="9" borderId="13" xfId="0" applyNumberFormat="1" applyFont="1" applyFill="1" applyBorder="1" applyAlignment="1">
      <alignment horizontal="right" vertical="center" wrapText="1" indent="1"/>
    </xf>
    <xf numFmtId="3" fontId="26" fillId="9" borderId="11" xfId="0" applyNumberFormat="1" applyFont="1" applyFill="1" applyBorder="1" applyAlignment="1">
      <alignment horizontal="right" vertical="center" wrapText="1" indent="1"/>
    </xf>
    <xf numFmtId="164" fontId="28" fillId="9" borderId="14" xfId="0" applyNumberFormat="1" applyFont="1" applyFill="1" applyBorder="1" applyAlignment="1">
      <alignment horizontal="right" vertical="center" wrapText="1" indent="1"/>
    </xf>
    <xf numFmtId="164" fontId="28" fillId="9" borderId="13" xfId="0" applyNumberFormat="1" applyFont="1" applyFill="1" applyBorder="1" applyAlignment="1">
      <alignment horizontal="right" vertical="center" wrapText="1" indent="1"/>
    </xf>
    <xf numFmtId="164" fontId="26" fillId="9" borderId="11" xfId="0" applyNumberFormat="1" applyFont="1" applyFill="1" applyBorder="1" applyAlignment="1">
      <alignment horizontal="right" vertical="center" wrapText="1" indent="1"/>
    </xf>
    <xf numFmtId="3" fontId="27" fillId="0" borderId="13" xfId="0" applyNumberFormat="1" applyFont="1" applyFill="1" applyBorder="1" applyAlignment="1">
      <alignment horizontal="right" vertical="center" wrapText="1" indent="1"/>
    </xf>
    <xf numFmtId="3" fontId="25" fillId="0" borderId="11" xfId="0" applyNumberFormat="1" applyFont="1" applyFill="1" applyBorder="1" applyAlignment="1">
      <alignment horizontal="right" vertical="center" wrapText="1" indent="1"/>
    </xf>
    <xf numFmtId="164" fontId="27" fillId="0" borderId="14" xfId="0" applyNumberFormat="1" applyFont="1" applyFill="1" applyBorder="1" applyAlignment="1">
      <alignment horizontal="right" vertical="center" wrapText="1" indent="1"/>
    </xf>
    <xf numFmtId="164" fontId="27" fillId="0" borderId="13" xfId="0" applyNumberFormat="1" applyFont="1" applyFill="1" applyBorder="1" applyAlignment="1">
      <alignment horizontal="right" vertical="center" wrapText="1" indent="1"/>
    </xf>
    <xf numFmtId="164" fontId="25" fillId="0" borderId="11" xfId="0" applyNumberFormat="1" applyFont="1" applyFill="1" applyBorder="1" applyAlignment="1">
      <alignment horizontal="right" vertical="center" wrapText="1" indent="1"/>
    </xf>
    <xf numFmtId="3" fontId="28" fillId="8" borderId="13" xfId="0" applyNumberFormat="1" applyFont="1" applyFill="1" applyBorder="1" applyAlignment="1">
      <alignment horizontal="right" vertical="center" wrapText="1" indent="1"/>
    </xf>
    <xf numFmtId="3" fontId="26" fillId="8" borderId="11" xfId="0" applyNumberFormat="1" applyFont="1" applyFill="1" applyBorder="1" applyAlignment="1">
      <alignment horizontal="right" vertical="center" wrapText="1" indent="1"/>
    </xf>
    <xf numFmtId="164" fontId="28" fillId="8" borderId="14" xfId="0" applyNumberFormat="1" applyFont="1" applyFill="1" applyBorder="1" applyAlignment="1">
      <alignment horizontal="right" vertical="center" wrapText="1" indent="1"/>
    </xf>
    <xf numFmtId="164" fontId="28" fillId="8" borderId="13" xfId="0" applyNumberFormat="1" applyFont="1" applyFill="1" applyBorder="1" applyAlignment="1">
      <alignment horizontal="right" vertical="center" wrapText="1" indent="1"/>
    </xf>
    <xf numFmtId="164" fontId="26" fillId="8" borderId="11" xfId="0" applyNumberFormat="1" applyFont="1" applyFill="1" applyBorder="1" applyAlignment="1">
      <alignment horizontal="right" vertical="center" wrapText="1" indent="1"/>
    </xf>
    <xf numFmtId="3" fontId="28" fillId="10" borderId="13" xfId="0" applyNumberFormat="1" applyFont="1" applyFill="1" applyBorder="1" applyAlignment="1">
      <alignment horizontal="right" vertical="center" wrapText="1" indent="1"/>
    </xf>
    <xf numFmtId="3" fontId="26" fillId="10" borderId="11" xfId="0" applyNumberFormat="1" applyFont="1" applyFill="1" applyBorder="1" applyAlignment="1">
      <alignment horizontal="right" vertical="center" wrapText="1" indent="1"/>
    </xf>
    <xf numFmtId="164" fontId="28" fillId="10" borderId="14" xfId="0" applyNumberFormat="1" applyFont="1" applyFill="1" applyBorder="1" applyAlignment="1">
      <alignment horizontal="right" vertical="center" wrapText="1" indent="1"/>
    </xf>
    <xf numFmtId="164" fontId="28" fillId="10" borderId="13" xfId="0" applyNumberFormat="1" applyFont="1" applyFill="1" applyBorder="1" applyAlignment="1">
      <alignment horizontal="right" vertical="center" wrapText="1" indent="1"/>
    </xf>
    <xf numFmtId="164" fontId="26" fillId="10" borderId="11" xfId="0" applyNumberFormat="1" applyFont="1" applyFill="1" applyBorder="1" applyAlignment="1">
      <alignment horizontal="right" vertical="center" wrapText="1" indent="1"/>
    </xf>
    <xf numFmtId="3" fontId="27" fillId="5" borderId="13" xfId="0" applyNumberFormat="1" applyFont="1" applyFill="1" applyBorder="1" applyAlignment="1">
      <alignment horizontal="right" vertical="center" wrapText="1" indent="1"/>
    </xf>
    <xf numFmtId="3" fontId="25" fillId="5" borderId="11" xfId="0" applyNumberFormat="1" applyFont="1" applyFill="1" applyBorder="1" applyAlignment="1">
      <alignment horizontal="right" vertical="center" wrapText="1" indent="1"/>
    </xf>
    <xf numFmtId="164" fontId="27" fillId="5" borderId="14" xfId="0" applyNumberFormat="1" applyFont="1" applyFill="1" applyBorder="1" applyAlignment="1">
      <alignment horizontal="right" vertical="center" wrapText="1" indent="1"/>
    </xf>
    <xf numFmtId="164" fontId="27" fillId="5" borderId="13" xfId="0" applyNumberFormat="1" applyFont="1" applyFill="1" applyBorder="1" applyAlignment="1">
      <alignment horizontal="right" vertical="center" wrapText="1" indent="1"/>
    </xf>
    <xf numFmtId="164" fontId="25" fillId="5" borderId="11" xfId="0" applyNumberFormat="1" applyFont="1" applyFill="1" applyBorder="1" applyAlignment="1">
      <alignment horizontal="right" vertical="center" wrapText="1" indent="1"/>
    </xf>
    <xf numFmtId="164" fontId="25" fillId="10" borderId="11" xfId="0" applyNumberFormat="1" applyFont="1" applyFill="1" applyBorder="1" applyAlignment="1">
      <alignment horizontal="right" vertical="center" wrapText="1" indent="1"/>
    </xf>
    <xf numFmtId="3" fontId="28" fillId="7" borderId="13" xfId="0" applyNumberFormat="1" applyFont="1" applyFill="1" applyBorder="1" applyAlignment="1">
      <alignment horizontal="right" vertical="center" wrapText="1" indent="1"/>
    </xf>
    <xf numFmtId="3" fontId="26" fillId="7" borderId="11" xfId="0" applyNumberFormat="1" applyFont="1" applyFill="1" applyBorder="1" applyAlignment="1">
      <alignment horizontal="right" vertical="center" wrapText="1" indent="1"/>
    </xf>
    <xf numFmtId="164" fontId="28" fillId="7" borderId="14" xfId="0" applyNumberFormat="1" applyFont="1" applyFill="1" applyBorder="1" applyAlignment="1">
      <alignment horizontal="right" vertical="center" wrapText="1" indent="1"/>
    </xf>
    <xf numFmtId="164" fontId="28" fillId="7" borderId="13" xfId="0" applyNumberFormat="1" applyFont="1" applyFill="1" applyBorder="1" applyAlignment="1">
      <alignment horizontal="right" vertical="center" wrapText="1" indent="1"/>
    </xf>
    <xf numFmtId="164" fontId="26" fillId="7" borderId="11" xfId="0" applyNumberFormat="1" applyFont="1" applyFill="1" applyBorder="1" applyAlignment="1">
      <alignment horizontal="right" vertical="center" wrapText="1" indent="1"/>
    </xf>
    <xf numFmtId="3" fontId="6" fillId="16" borderId="13" xfId="2" applyNumberFormat="1" applyFont="1" applyFill="1" applyBorder="1" applyAlignment="1">
      <alignment horizontal="right" vertical="center" indent="1"/>
    </xf>
    <xf numFmtId="3" fontId="10" fillId="16" borderId="11" xfId="2" applyNumberFormat="1" applyFont="1" applyFill="1" applyBorder="1" applyAlignment="1">
      <alignment horizontal="right" vertical="center" indent="1"/>
    </xf>
    <xf numFmtId="164" fontId="6" fillId="16" borderId="14" xfId="2" applyNumberFormat="1" applyFont="1" applyFill="1" applyBorder="1" applyAlignment="1">
      <alignment horizontal="right" vertical="center" indent="1"/>
    </xf>
    <xf numFmtId="164" fontId="6" fillId="16" borderId="13" xfId="2" applyNumberFormat="1" applyFont="1" applyFill="1" applyBorder="1" applyAlignment="1">
      <alignment horizontal="right" vertical="center" indent="1"/>
    </xf>
    <xf numFmtId="164" fontId="10" fillId="16" borderId="11" xfId="2" applyNumberFormat="1" applyFont="1" applyFill="1" applyBorder="1" applyAlignment="1">
      <alignment horizontal="right" vertical="center" indent="1"/>
    </xf>
    <xf numFmtId="164" fontId="27" fillId="5" borderId="1" xfId="0" applyNumberFormat="1" applyFont="1" applyFill="1" applyBorder="1" applyAlignment="1">
      <alignment horizontal="right" vertical="center" wrapText="1" indent="1"/>
    </xf>
    <xf numFmtId="165" fontId="3" fillId="0" borderId="1" xfId="2" applyNumberFormat="1" applyFont="1" applyFill="1" applyBorder="1" applyAlignment="1">
      <alignment horizontal="right" vertical="center" indent="1"/>
    </xf>
    <xf numFmtId="164" fontId="27" fillId="17" borderId="1" xfId="0" applyNumberFormat="1" applyFont="1" applyFill="1" applyBorder="1" applyAlignment="1">
      <alignment horizontal="right" vertical="center" wrapText="1" indent="1"/>
    </xf>
    <xf numFmtId="49" fontId="15" fillId="0" borderId="0" xfId="2" applyNumberFormat="1" applyFont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164" fontId="27" fillId="17" borderId="0" xfId="0" applyNumberFormat="1" applyFont="1" applyFill="1" applyBorder="1" applyAlignment="1">
      <alignment horizontal="right" vertical="center" wrapText="1" inden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/>
    <xf numFmtId="165" fontId="29" fillId="13" borderId="1" xfId="0" applyNumberFormat="1" applyFont="1" applyFill="1" applyBorder="1" applyAlignment="1">
      <alignment horizontal="right" indent="1"/>
    </xf>
    <xf numFmtId="165" fontId="24" fillId="13" borderId="1" xfId="0" applyNumberFormat="1" applyFont="1" applyFill="1" applyBorder="1" applyAlignment="1">
      <alignment horizontal="right" indent="1"/>
    </xf>
    <xf numFmtId="165" fontId="3" fillId="13" borderId="1" xfId="0" applyNumberFormat="1" applyFont="1" applyFill="1" applyBorder="1" applyAlignment="1">
      <alignment horizontal="right" indent="1"/>
    </xf>
    <xf numFmtId="165" fontId="29" fillId="12" borderId="1" xfId="0" applyNumberFormat="1" applyFont="1" applyFill="1" applyBorder="1" applyAlignment="1">
      <alignment horizontal="right" indent="1"/>
    </xf>
    <xf numFmtId="165" fontId="24" fillId="12" borderId="1" xfId="0" applyNumberFormat="1" applyFont="1" applyFill="1" applyBorder="1" applyAlignment="1">
      <alignment horizontal="right" indent="1"/>
    </xf>
    <xf numFmtId="165" fontId="3" fillId="12" borderId="1" xfId="0" applyNumberFormat="1" applyFont="1" applyFill="1" applyBorder="1" applyAlignment="1">
      <alignment horizontal="right" indent="1"/>
    </xf>
    <xf numFmtId="165" fontId="30" fillId="14" borderId="1" xfId="0" applyNumberFormat="1" applyFont="1" applyFill="1" applyBorder="1" applyAlignment="1">
      <alignment horizontal="right" indent="1"/>
    </xf>
    <xf numFmtId="165" fontId="29" fillId="15" borderId="1" xfId="0" applyNumberFormat="1" applyFont="1" applyFill="1" applyBorder="1" applyAlignment="1">
      <alignment horizontal="right" indent="1"/>
    </xf>
    <xf numFmtId="165" fontId="24" fillId="15" borderId="1" xfId="0" applyNumberFormat="1" applyFont="1" applyFill="1" applyBorder="1" applyAlignment="1">
      <alignment horizontal="right" indent="1"/>
    </xf>
    <xf numFmtId="165" fontId="3" fillId="15" borderId="1" xfId="0" applyNumberFormat="1" applyFont="1" applyFill="1" applyBorder="1" applyAlignment="1">
      <alignment horizontal="right" indent="1"/>
    </xf>
    <xf numFmtId="165" fontId="29" fillId="14" borderId="1" xfId="0" applyNumberFormat="1" applyFont="1" applyFill="1" applyBorder="1" applyAlignment="1">
      <alignment horizontal="right" indent="1"/>
    </xf>
    <xf numFmtId="165" fontId="24" fillId="14" borderId="1" xfId="0" applyNumberFormat="1" applyFont="1" applyFill="1" applyBorder="1" applyAlignment="1">
      <alignment horizontal="right" indent="1"/>
    </xf>
    <xf numFmtId="165" fontId="3" fillId="14" borderId="1" xfId="0" applyNumberFormat="1" applyFont="1" applyFill="1" applyBorder="1" applyAlignment="1">
      <alignment horizontal="right" indent="1"/>
    </xf>
    <xf numFmtId="0" fontId="31" fillId="8" borderId="13" xfId="2" applyFont="1" applyFill="1" applyBorder="1" applyAlignment="1">
      <alignment horizontal="center" vertical="center" wrapText="1"/>
    </xf>
    <xf numFmtId="0" fontId="32" fillId="8" borderId="11" xfId="2" applyFont="1" applyFill="1" applyBorder="1" applyAlignment="1">
      <alignment horizontal="center" vertical="center" wrapText="1"/>
    </xf>
    <xf numFmtId="0" fontId="32" fillId="8" borderId="14" xfId="2" applyFont="1" applyFill="1" applyBorder="1" applyAlignment="1">
      <alignment horizontal="center" vertical="center" wrapText="1"/>
    </xf>
    <xf numFmtId="0" fontId="15" fillId="8" borderId="14" xfId="2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 wrapText="1"/>
    </xf>
    <xf numFmtId="0" fontId="32" fillId="0" borderId="1" xfId="2" applyFont="1" applyFill="1" applyBorder="1" applyAlignment="1">
      <alignment horizontal="center" vertical="center" wrapText="1"/>
    </xf>
    <xf numFmtId="0" fontId="33" fillId="0" borderId="4" xfId="2" applyFont="1" applyFill="1" applyBorder="1" applyAlignment="1">
      <alignment horizontal="center" vertical="center" wrapText="1"/>
    </xf>
    <xf numFmtId="0" fontId="32" fillId="0" borderId="4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31" fillId="0" borderId="4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 wrapText="1"/>
    </xf>
    <xf numFmtId="0" fontId="16" fillId="10" borderId="0" xfId="0" applyFont="1" applyFill="1" applyAlignment="1">
      <alignment horizontal="center" vertical="top" wrapText="1"/>
    </xf>
    <xf numFmtId="0" fontId="16" fillId="10" borderId="1" xfId="0" applyFont="1" applyFill="1" applyBorder="1" applyAlignment="1">
      <alignment horizontal="center" vertical="top" wrapText="1"/>
    </xf>
    <xf numFmtId="165" fontId="6" fillId="11" borderId="1" xfId="2" applyNumberFormat="1" applyFont="1" applyFill="1" applyBorder="1" applyAlignment="1">
      <alignment horizontal="right" indent="1"/>
    </xf>
    <xf numFmtId="0" fontId="17" fillId="0" borderId="0" xfId="3" applyFont="1" applyAlignment="1">
      <alignment horizontal="left" vertical="center"/>
    </xf>
    <xf numFmtId="3" fontId="8" fillId="0" borderId="1" xfId="2" applyNumberFormat="1" applyFont="1" applyFill="1" applyBorder="1" applyAlignment="1">
      <alignment horizontal="right" vertical="center" indent="1"/>
    </xf>
    <xf numFmtId="3" fontId="25" fillId="0" borderId="13" xfId="0" applyNumberFormat="1" applyFont="1" applyFill="1" applyBorder="1" applyAlignment="1">
      <alignment horizontal="right" vertical="center" wrapText="1" indent="1"/>
    </xf>
    <xf numFmtId="164" fontId="25" fillId="0" borderId="14" xfId="0" applyNumberFormat="1" applyFont="1" applyFill="1" applyBorder="1" applyAlignment="1">
      <alignment horizontal="right" vertical="center" wrapText="1" indent="1"/>
    </xf>
    <xf numFmtId="164" fontId="25" fillId="0" borderId="13" xfId="0" applyNumberFormat="1" applyFont="1" applyFill="1" applyBorder="1" applyAlignment="1">
      <alignment horizontal="right" vertical="center" wrapText="1" indent="1"/>
    </xf>
    <xf numFmtId="0" fontId="16" fillId="7" borderId="12" xfId="0" applyFont="1" applyFill="1" applyBorder="1" applyAlignment="1">
      <alignment horizontal="left" vertical="top" wrapText="1"/>
    </xf>
    <xf numFmtId="3" fontId="6" fillId="0" borderId="1" xfId="2" applyNumberFormat="1" applyFont="1" applyFill="1" applyBorder="1" applyAlignment="1">
      <alignment horizontal="right" vertical="center" indent="1"/>
    </xf>
    <xf numFmtId="3" fontId="26" fillId="0" borderId="1" xfId="0" applyNumberFormat="1" applyFont="1" applyFill="1" applyBorder="1" applyAlignment="1">
      <alignment horizontal="right" vertical="center" wrapText="1" indent="1"/>
    </xf>
    <xf numFmtId="164" fontId="6" fillId="0" borderId="1" xfId="2" applyNumberFormat="1" applyFont="1" applyFill="1" applyBorder="1" applyAlignment="1">
      <alignment horizontal="right" indent="1"/>
    </xf>
    <xf numFmtId="165" fontId="6" fillId="0" borderId="1" xfId="2" applyNumberFormat="1" applyFont="1" applyFill="1" applyBorder="1" applyAlignment="1">
      <alignment horizontal="right" indent="1"/>
    </xf>
    <xf numFmtId="3" fontId="10" fillId="0" borderId="1" xfId="2" applyNumberFormat="1" applyFont="1" applyFill="1" applyBorder="1" applyAlignment="1">
      <alignment horizontal="right" vertical="center" indent="1"/>
    </xf>
    <xf numFmtId="3" fontId="3" fillId="10" borderId="1" xfId="2" applyNumberFormat="1" applyFont="1" applyFill="1" applyBorder="1" applyAlignment="1">
      <alignment horizontal="right" vertical="center" indent="1"/>
    </xf>
    <xf numFmtId="3" fontId="8" fillId="10" borderId="1" xfId="2" applyNumberFormat="1" applyFont="1" applyFill="1" applyBorder="1" applyAlignment="1">
      <alignment horizontal="right" vertical="center" indent="1"/>
    </xf>
    <xf numFmtId="164" fontId="3" fillId="10" borderId="1" xfId="2" applyNumberFormat="1" applyFont="1" applyFill="1" applyBorder="1" applyAlignment="1">
      <alignment horizontal="right" indent="1"/>
    </xf>
    <xf numFmtId="165" fontId="3" fillId="10" borderId="1" xfId="2" applyNumberFormat="1" applyFont="1" applyFill="1" applyBorder="1" applyAlignment="1">
      <alignment horizontal="right" indent="1"/>
    </xf>
    <xf numFmtId="3" fontId="25" fillId="10" borderId="1" xfId="0" applyNumberFormat="1" applyFont="1" applyFill="1" applyBorder="1" applyAlignment="1">
      <alignment horizontal="right" vertical="center" wrapText="1" indent="1"/>
    </xf>
    <xf numFmtId="165" fontId="14" fillId="0" borderId="0" xfId="3" applyNumberFormat="1" applyFont="1"/>
    <xf numFmtId="0" fontId="17" fillId="8" borderId="0" xfId="3" applyFont="1" applyFill="1" applyBorder="1" applyAlignment="1">
      <alignment horizontal="center" vertical="center" wrapText="1"/>
    </xf>
    <xf numFmtId="166" fontId="14" fillId="0" borderId="1" xfId="1" applyNumberFormat="1" applyFont="1" applyFill="1" applyBorder="1" applyAlignment="1">
      <alignment horizontal="right"/>
    </xf>
    <xf numFmtId="165" fontId="15" fillId="0" borderId="0" xfId="0" applyNumberFormat="1" applyFont="1" applyFill="1"/>
    <xf numFmtId="0" fontId="34" fillId="8" borderId="15" xfId="2" applyFont="1" applyFill="1" applyBorder="1" applyAlignment="1">
      <alignment horizontal="center" vertical="center" wrapText="1"/>
    </xf>
    <xf numFmtId="0" fontId="34" fillId="8" borderId="2" xfId="2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horizontal="left" vertical="top" wrapText="1"/>
    </xf>
    <xf numFmtId="164" fontId="15" fillId="0" borderId="0" xfId="2" applyNumberFormat="1" applyFont="1"/>
    <xf numFmtId="166" fontId="20" fillId="0" borderId="0" xfId="0" applyNumberFormat="1" applyFont="1" applyFill="1" applyBorder="1" applyAlignment="1">
      <alignment horizontal="left" vertical="top" wrapText="1"/>
    </xf>
    <xf numFmtId="167" fontId="3" fillId="0" borderId="0" xfId="0" applyNumberFormat="1" applyFont="1"/>
    <xf numFmtId="167" fontId="15" fillId="0" borderId="0" xfId="0" applyNumberFormat="1" applyFont="1"/>
    <xf numFmtId="165" fontId="29" fillId="13" borderId="1" xfId="3" applyNumberFormat="1" applyFont="1" applyFill="1" applyBorder="1" applyAlignment="1">
      <alignment horizontal="right" indent="1"/>
    </xf>
    <xf numFmtId="165" fontId="24" fillId="13" borderId="1" xfId="3" applyNumberFormat="1" applyFont="1" applyFill="1" applyBorder="1" applyAlignment="1">
      <alignment horizontal="right" indent="1"/>
    </xf>
    <xf numFmtId="165" fontId="3" fillId="13" borderId="1" xfId="3" applyNumberFormat="1" applyFont="1" applyFill="1" applyBorder="1" applyAlignment="1">
      <alignment horizontal="right" indent="1"/>
    </xf>
    <xf numFmtId="165" fontId="29" fillId="15" borderId="1" xfId="3" applyNumberFormat="1" applyFont="1" applyFill="1" applyBorder="1" applyAlignment="1">
      <alignment horizontal="right" indent="1"/>
    </xf>
    <xf numFmtId="165" fontId="24" fillId="15" borderId="1" xfId="3" applyNumberFormat="1" applyFont="1" applyFill="1" applyBorder="1" applyAlignment="1">
      <alignment horizontal="right" indent="1"/>
    </xf>
    <xf numFmtId="165" fontId="3" fillId="15" borderId="1" xfId="3" applyNumberFormat="1" applyFont="1" applyFill="1" applyBorder="1" applyAlignment="1">
      <alignment horizontal="right" indent="1"/>
    </xf>
    <xf numFmtId="0" fontId="22" fillId="10" borderId="1" xfId="2" applyFont="1" applyFill="1" applyBorder="1" applyAlignment="1">
      <alignment horizontal="center"/>
    </xf>
    <xf numFmtId="0" fontId="22" fillId="10" borderId="11" xfId="2" applyFont="1" applyFill="1" applyBorder="1" applyAlignment="1">
      <alignment horizontal="center"/>
    </xf>
    <xf numFmtId="165" fontId="28" fillId="0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/>
    </xf>
    <xf numFmtId="165" fontId="28" fillId="8" borderId="1" xfId="0" applyNumberFormat="1" applyFont="1" applyFill="1" applyBorder="1" applyAlignment="1">
      <alignment horizontal="center" vertical="center"/>
    </xf>
    <xf numFmtId="165" fontId="25" fillId="8" borderId="1" xfId="0" applyNumberFormat="1" applyFont="1" applyFill="1" applyBorder="1" applyAlignment="1">
      <alignment horizontal="center" vertical="center"/>
    </xf>
    <xf numFmtId="3" fontId="3" fillId="8" borderId="1" xfId="2" applyNumberFormat="1" applyFont="1" applyFill="1" applyBorder="1" applyAlignment="1">
      <alignment horizontal="center" vertical="center"/>
    </xf>
    <xf numFmtId="164" fontId="3" fillId="8" borderId="1" xfId="2" applyNumberFormat="1" applyFont="1" applyFill="1" applyBorder="1" applyAlignment="1">
      <alignment horizontal="center" vertical="center"/>
    </xf>
    <xf numFmtId="165" fontId="3" fillId="8" borderId="1" xfId="2" applyNumberFormat="1" applyFont="1" applyFill="1" applyBorder="1" applyAlignment="1">
      <alignment horizontal="center" vertical="center"/>
    </xf>
    <xf numFmtId="3" fontId="6" fillId="8" borderId="1" xfId="2" applyNumberFormat="1" applyFont="1" applyFill="1" applyBorder="1" applyAlignment="1">
      <alignment horizontal="center" vertical="center"/>
    </xf>
    <xf numFmtId="164" fontId="6" fillId="8" borderId="1" xfId="2" applyNumberFormat="1" applyFont="1" applyFill="1" applyBorder="1" applyAlignment="1">
      <alignment horizontal="center" vertical="center"/>
    </xf>
    <xf numFmtId="165" fontId="6" fillId="8" borderId="1" xfId="2" applyNumberFormat="1" applyFont="1" applyFill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3" fontId="10" fillId="8" borderId="1" xfId="2" applyNumberFormat="1" applyFont="1" applyFill="1" applyBorder="1" applyAlignment="1">
      <alignment horizontal="center" vertical="center"/>
    </xf>
    <xf numFmtId="164" fontId="10" fillId="8" borderId="1" xfId="2" applyNumberFormat="1" applyFont="1" applyFill="1" applyBorder="1" applyAlignment="1">
      <alignment horizontal="center" vertical="center"/>
    </xf>
    <xf numFmtId="165" fontId="10" fillId="8" borderId="1" xfId="2" applyNumberFormat="1" applyFont="1" applyFill="1" applyBorder="1" applyAlignment="1">
      <alignment horizontal="center" vertical="center"/>
    </xf>
    <xf numFmtId="3" fontId="6" fillId="10" borderId="1" xfId="2" applyNumberFormat="1" applyFont="1" applyFill="1" applyBorder="1" applyAlignment="1">
      <alignment horizontal="center" vertical="center"/>
    </xf>
    <xf numFmtId="164" fontId="6" fillId="10" borderId="1" xfId="2" applyNumberFormat="1" applyFont="1" applyFill="1" applyBorder="1" applyAlignment="1">
      <alignment horizontal="center" vertical="center"/>
    </xf>
    <xf numFmtId="165" fontId="6" fillId="10" borderId="1" xfId="2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8" fontId="6" fillId="0" borderId="2" xfId="1" applyNumberFormat="1" applyFont="1" applyBorder="1" applyAlignment="1">
      <alignment horizontal="center" vertical="center"/>
    </xf>
    <xf numFmtId="168" fontId="8" fillId="0" borderId="3" xfId="1" applyNumberFormat="1" applyFont="1" applyBorder="1" applyAlignment="1">
      <alignment horizontal="center" vertical="center"/>
    </xf>
    <xf numFmtId="168" fontId="6" fillId="0" borderId="3" xfId="1" applyNumberFormat="1" applyFont="1" applyBorder="1" applyAlignment="1">
      <alignment horizontal="center" vertical="center"/>
    </xf>
    <xf numFmtId="168" fontId="6" fillId="0" borderId="4" xfId="1" applyNumberFormat="1" applyFont="1" applyBorder="1" applyAlignment="1">
      <alignment horizontal="center" vertical="center"/>
    </xf>
    <xf numFmtId="168" fontId="6" fillId="0" borderId="1" xfId="1" applyNumberFormat="1" applyFont="1" applyBorder="1" applyAlignment="1">
      <alignment horizontal="center" vertical="center"/>
    </xf>
    <xf numFmtId="168" fontId="28" fillId="0" borderId="1" xfId="1" applyNumberFormat="1" applyFont="1" applyFill="1" applyBorder="1" applyAlignment="1">
      <alignment horizontal="center" vertical="center" wrapText="1"/>
    </xf>
    <xf numFmtId="168" fontId="25" fillId="0" borderId="1" xfId="1" applyNumberFormat="1" applyFont="1" applyFill="1" applyBorder="1" applyAlignment="1">
      <alignment horizontal="center" vertical="center" wrapText="1"/>
    </xf>
    <xf numFmtId="168" fontId="28" fillId="8" borderId="1" xfId="1" applyNumberFormat="1" applyFont="1" applyFill="1" applyBorder="1" applyAlignment="1">
      <alignment horizontal="center" vertical="center" wrapText="1"/>
    </xf>
    <xf numFmtId="168" fontId="25" fillId="8" borderId="1" xfId="1" applyNumberFormat="1" applyFont="1" applyFill="1" applyBorder="1" applyAlignment="1">
      <alignment horizontal="center" vertical="center" wrapText="1"/>
    </xf>
    <xf numFmtId="165" fontId="28" fillId="0" borderId="1" xfId="1" applyNumberFormat="1" applyFont="1" applyFill="1" applyBorder="1" applyAlignment="1">
      <alignment horizontal="center" vertical="center" wrapText="1"/>
    </xf>
    <xf numFmtId="165" fontId="25" fillId="0" borderId="1" xfId="1" applyNumberFormat="1" applyFont="1" applyFill="1" applyBorder="1" applyAlignment="1">
      <alignment horizontal="center" vertical="center" wrapText="1"/>
    </xf>
    <xf numFmtId="165" fontId="28" fillId="8" borderId="1" xfId="1" applyNumberFormat="1" applyFont="1" applyFill="1" applyBorder="1" applyAlignment="1">
      <alignment horizontal="center" vertical="center" wrapText="1"/>
    </xf>
    <xf numFmtId="165" fontId="25" fillId="8" borderId="1" xfId="1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2" applyFont="1" applyAlignment="1">
      <alignment horizontal="left"/>
    </xf>
    <xf numFmtId="0" fontId="22" fillId="10" borderId="8" xfId="2" applyFont="1" applyFill="1" applyBorder="1" applyAlignment="1">
      <alignment horizontal="center" vertical="center" wrapText="1"/>
    </xf>
    <xf numFmtId="0" fontId="22" fillId="10" borderId="10" xfId="2" applyFont="1" applyFill="1" applyBorder="1" applyAlignment="1">
      <alignment horizontal="center" vertical="center" wrapText="1"/>
    </xf>
    <xf numFmtId="0" fontId="22" fillId="10" borderId="9" xfId="2" applyFont="1" applyFill="1" applyBorder="1" applyAlignment="1">
      <alignment horizontal="center" vertical="center" wrapText="1"/>
    </xf>
    <xf numFmtId="0" fontId="22" fillId="10" borderId="2" xfId="2" applyFont="1" applyFill="1" applyBorder="1" applyAlignment="1">
      <alignment horizontal="center" vertical="center" wrapText="1"/>
    </xf>
    <xf numFmtId="0" fontId="22" fillId="10" borderId="4" xfId="2" applyFont="1" applyFill="1" applyBorder="1" applyAlignment="1">
      <alignment horizontal="center" vertical="center" wrapText="1"/>
    </xf>
    <xf numFmtId="0" fontId="15" fillId="10" borderId="2" xfId="2" applyFont="1" applyFill="1" applyBorder="1" applyAlignment="1">
      <alignment vertical="top"/>
    </xf>
    <xf numFmtId="0" fontId="15" fillId="10" borderId="4" xfId="2" applyFont="1" applyFill="1" applyBorder="1" applyAlignment="1">
      <alignment vertical="top"/>
    </xf>
    <xf numFmtId="0" fontId="22" fillId="10" borderId="2" xfId="2" applyFont="1" applyFill="1" applyBorder="1" applyAlignment="1">
      <alignment horizontal="center" vertical="center"/>
    </xf>
    <xf numFmtId="0" fontId="22" fillId="10" borderId="4" xfId="2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7" xfId="2" applyFont="1" applyBorder="1" applyAlignment="1">
      <alignment horizontal="left"/>
    </xf>
    <xf numFmtId="0" fontId="22" fillId="10" borderId="8" xfId="2" applyFont="1" applyFill="1" applyBorder="1" applyAlignment="1">
      <alignment horizontal="left" vertical="top"/>
    </xf>
    <xf numFmtId="0" fontId="22" fillId="10" borderId="9" xfId="2" applyFont="1" applyFill="1" applyBorder="1" applyAlignment="1">
      <alignment horizontal="left" vertical="top"/>
    </xf>
    <xf numFmtId="0" fontId="18" fillId="8" borderId="8" xfId="2" applyFont="1" applyFill="1" applyBorder="1" applyAlignment="1">
      <alignment horizontal="left" vertical="top"/>
    </xf>
    <xf numFmtId="0" fontId="21" fillId="8" borderId="9" xfId="2" applyFont="1" applyFill="1" applyBorder="1" applyAlignment="1">
      <alignment horizontal="left" vertical="top"/>
    </xf>
    <xf numFmtId="0" fontId="22" fillId="8" borderId="2" xfId="2" applyFont="1" applyFill="1" applyBorder="1" applyAlignment="1">
      <alignment vertical="center"/>
    </xf>
    <xf numFmtId="0" fontId="22" fillId="8" borderId="3" xfId="2" applyFont="1" applyFill="1" applyBorder="1" applyAlignment="1">
      <alignment vertical="center"/>
    </xf>
    <xf numFmtId="0" fontId="22" fillId="8" borderId="4" xfId="2" applyFont="1" applyFill="1" applyBorder="1" applyAlignment="1">
      <alignment vertical="center"/>
    </xf>
    <xf numFmtId="0" fontId="22" fillId="0" borderId="2" xfId="2" applyFont="1" applyBorder="1" applyAlignment="1">
      <alignment vertical="center"/>
    </xf>
    <xf numFmtId="0" fontId="22" fillId="0" borderId="3" xfId="2" applyFont="1" applyBorder="1" applyAlignment="1">
      <alignment vertical="center"/>
    </xf>
    <xf numFmtId="0" fontId="22" fillId="0" borderId="4" xfId="2" applyFont="1" applyBorder="1" applyAlignment="1">
      <alignment vertical="center"/>
    </xf>
    <xf numFmtId="0" fontId="18" fillId="8" borderId="8" xfId="2" applyFont="1" applyFill="1" applyBorder="1" applyAlignment="1">
      <alignment vertical="center"/>
    </xf>
    <xf numFmtId="0" fontId="21" fillId="8" borderId="9" xfId="2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8" borderId="8" xfId="0" applyFont="1" applyFill="1" applyBorder="1" applyAlignment="1">
      <alignment vertical="center" wrapText="1"/>
    </xf>
    <xf numFmtId="0" fontId="16" fillId="8" borderId="9" xfId="0" applyFont="1" applyFill="1" applyBorder="1" applyAlignment="1">
      <alignment vertical="center" wrapText="1"/>
    </xf>
    <xf numFmtId="0" fontId="35" fillId="0" borderId="8" xfId="0" applyFont="1" applyFill="1" applyBorder="1" applyAlignment="1">
      <alignment vertical="center"/>
    </xf>
    <xf numFmtId="0" fontId="35" fillId="0" borderId="9" xfId="0" applyFont="1" applyFill="1" applyBorder="1" applyAlignment="1">
      <alignment vertical="center"/>
    </xf>
    <xf numFmtId="0" fontId="16" fillId="8" borderId="8" xfId="0" applyFont="1" applyFill="1" applyBorder="1" applyAlignment="1">
      <alignment vertical="center"/>
    </xf>
    <xf numFmtId="0" fontId="16" fillId="8" borderId="9" xfId="0" applyFont="1" applyFill="1" applyBorder="1" applyAlignment="1">
      <alignment vertical="center"/>
    </xf>
    <xf numFmtId="0" fontId="35" fillId="8" borderId="8" xfId="0" applyFont="1" applyFill="1" applyBorder="1" applyAlignment="1">
      <alignment vertical="center"/>
    </xf>
    <xf numFmtId="0" fontId="35" fillId="8" borderId="9" xfId="0" applyFont="1" applyFill="1" applyBorder="1" applyAlignment="1">
      <alignment vertical="center"/>
    </xf>
    <xf numFmtId="0" fontId="20" fillId="8" borderId="8" xfId="0" applyFont="1" applyFill="1" applyBorder="1" applyAlignment="1">
      <alignment horizontal="center" wrapText="1"/>
    </xf>
    <xf numFmtId="0" fontId="20" fillId="8" borderId="9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15" fillId="0" borderId="9" xfId="0" applyFont="1" applyBorder="1" applyAlignment="1">
      <alignment vertical="center"/>
    </xf>
    <xf numFmtId="0" fontId="17" fillId="0" borderId="0" xfId="3" applyFont="1" applyAlignment="1">
      <alignment horizontal="left" vertical="center"/>
    </xf>
    <xf numFmtId="0" fontId="14" fillId="0" borderId="0" xfId="3" applyFont="1" applyAlignment="1">
      <alignment horizontal="left"/>
    </xf>
    <xf numFmtId="0" fontId="15" fillId="0" borderId="0" xfId="2" applyFont="1" applyFill="1" applyBorder="1" applyAlignment="1">
      <alignment horizontal="left"/>
    </xf>
    <xf numFmtId="0" fontId="22" fillId="2" borderId="8" xfId="2" applyFont="1" applyFill="1" applyBorder="1" applyAlignment="1">
      <alignment horizontal="left"/>
    </xf>
    <xf numFmtId="0" fontId="22" fillId="2" borderId="9" xfId="2" applyFont="1" applyFill="1" applyBorder="1" applyAlignment="1"/>
    <xf numFmtId="0" fontId="22" fillId="2" borderId="9" xfId="2" applyFont="1" applyFill="1" applyBorder="1" applyAlignment="1">
      <alignment horizontal="left"/>
    </xf>
    <xf numFmtId="0" fontId="22" fillId="0" borderId="8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34" fillId="4" borderId="2" xfId="2" applyFont="1" applyFill="1" applyBorder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34" fillId="4" borderId="2" xfId="2" applyFont="1" applyFill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34" fillId="0" borderId="8" xfId="2" applyFont="1" applyFill="1" applyBorder="1" applyAlignment="1">
      <alignment horizontal="center" vertical="center" wrapText="1"/>
    </xf>
    <xf numFmtId="0" fontId="34" fillId="0" borderId="10" xfId="2" applyFont="1" applyFill="1" applyBorder="1" applyAlignment="1">
      <alignment horizontal="center" vertical="center" wrapText="1"/>
    </xf>
    <xf numFmtId="0" fontId="34" fillId="0" borderId="9" xfId="2" applyFont="1" applyFill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left"/>
    </xf>
    <xf numFmtId="0" fontId="34" fillId="8" borderId="13" xfId="2" applyFont="1" applyFill="1" applyBorder="1" applyAlignment="1">
      <alignment horizontal="center" vertical="center" wrapText="1"/>
    </xf>
    <xf numFmtId="0" fontId="34" fillId="8" borderId="11" xfId="2" applyFont="1" applyFill="1" applyBorder="1" applyAlignment="1">
      <alignment horizontal="center" vertical="center" wrapText="1"/>
    </xf>
    <xf numFmtId="0" fontId="34" fillId="8" borderId="14" xfId="2" applyFont="1" applyFill="1" applyBorder="1" applyAlignment="1">
      <alignment horizontal="center" vertical="center" wrapText="1"/>
    </xf>
    <xf numFmtId="0" fontId="22" fillId="8" borderId="13" xfId="2" applyFont="1" applyFill="1" applyBorder="1" applyAlignment="1">
      <alignment horizontal="center" vertical="center"/>
    </xf>
    <xf numFmtId="0" fontId="22" fillId="8" borderId="11" xfId="2" applyFont="1" applyFill="1" applyBorder="1" applyAlignment="1">
      <alignment horizontal="center" vertical="center"/>
    </xf>
    <xf numFmtId="0" fontId="22" fillId="16" borderId="12" xfId="2" applyFont="1" applyFill="1" applyBorder="1" applyAlignment="1">
      <alignment horizontal="center" vertical="center"/>
    </xf>
    <xf numFmtId="0" fontId="22" fillId="16" borderId="16" xfId="2" applyFont="1" applyFill="1" applyBorder="1" applyAlignment="1">
      <alignment horizontal="center" vertical="center"/>
    </xf>
    <xf numFmtId="0" fontId="34" fillId="18" borderId="11" xfId="2" applyFont="1" applyFill="1" applyBorder="1" applyAlignment="1">
      <alignment horizontal="center" vertical="center"/>
    </xf>
    <xf numFmtId="0" fontId="15" fillId="8" borderId="11" xfId="2" applyFont="1" applyFill="1" applyBorder="1" applyAlignment="1">
      <alignment horizontal="center" vertical="center"/>
    </xf>
    <xf numFmtId="0" fontId="31" fillId="18" borderId="12" xfId="2" applyFont="1" applyFill="1" applyBorder="1" applyAlignment="1">
      <alignment horizontal="center" vertical="center"/>
    </xf>
    <xf numFmtId="0" fontId="15" fillId="8" borderId="12" xfId="2" applyFont="1" applyFill="1" applyBorder="1" applyAlignment="1">
      <alignment horizontal="center" vertical="center"/>
    </xf>
    <xf numFmtId="0" fontId="22" fillId="8" borderId="11" xfId="2" applyFont="1" applyFill="1" applyBorder="1" applyAlignment="1">
      <alignment horizontal="left"/>
    </xf>
    <xf numFmtId="0" fontId="22" fillId="8" borderId="12" xfId="2" applyFont="1" applyFill="1" applyBorder="1" applyAlignment="1">
      <alignment horizontal="left"/>
    </xf>
    <xf numFmtId="0" fontId="22" fillId="8" borderId="11" xfId="2" applyFont="1" applyFill="1" applyBorder="1" applyAlignment="1">
      <alignment horizontal="right"/>
    </xf>
    <xf numFmtId="0" fontId="22" fillId="8" borderId="12" xfId="2" applyFont="1" applyFill="1" applyBorder="1" applyAlignment="1">
      <alignment horizontal="right"/>
    </xf>
    <xf numFmtId="0" fontId="16" fillId="9" borderId="11" xfId="0" applyFont="1" applyFill="1" applyBorder="1" applyAlignment="1">
      <alignment horizontal="center" vertical="center" wrapText="1"/>
    </xf>
    <xf numFmtId="0" fontId="22" fillId="10" borderId="11" xfId="2" applyFont="1" applyFill="1" applyBorder="1" applyAlignment="1">
      <alignment horizontal="right"/>
    </xf>
    <xf numFmtId="0" fontId="22" fillId="10" borderId="12" xfId="2" applyFont="1" applyFill="1" applyBorder="1" applyAlignment="1">
      <alignment horizontal="right"/>
    </xf>
    <xf numFmtId="0" fontId="22" fillId="10" borderId="11" xfId="2" applyFont="1" applyFill="1" applyBorder="1" applyAlignment="1">
      <alignment horizontal="center" vertical="center"/>
    </xf>
    <xf numFmtId="0" fontId="22" fillId="10" borderId="11" xfId="2" applyFont="1" applyFill="1" applyBorder="1" applyAlignment="1">
      <alignment horizontal="right" vertical="center"/>
    </xf>
    <xf numFmtId="0" fontId="22" fillId="10" borderId="12" xfId="2" applyFont="1" applyFill="1" applyBorder="1" applyAlignment="1">
      <alignment horizontal="right" vertical="center"/>
    </xf>
    <xf numFmtId="0" fontId="16" fillId="0" borderId="0" xfId="0" applyFont="1" applyAlignment="1">
      <alignment horizontal="left" wrapText="1"/>
    </xf>
    <xf numFmtId="0" fontId="28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4">
    <cellStyle name="Milliers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62"/>
          <c:y val="6.1274656466989437E-2"/>
          <c:w val="0.82718446601941764"/>
          <c:h val="0.83823730046841605"/>
        </c:manualLayout>
      </c:layout>
      <c:areaChart>
        <c:grouping val="stacked"/>
        <c:varyColors val="0"/>
        <c:ser>
          <c:idx val="0"/>
          <c:order val="0"/>
          <c:tx>
            <c:strRef>
              <c:f>'Figure 1'!$B$3</c:f>
              <c:strCache>
                <c:ptCount val="1"/>
                <c:pt idx="0">
                  <c:v>Niveau V hors BEP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bg1"/>
              </a:solidFill>
              <a:prstDash val="solid"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fr-FR" sz="1000" b="1" i="0" u="none" strike="noStrike" baseline="0">
                        <a:solidFill>
                          <a:srgbClr val="FFFFFF"/>
                        </a:solidFill>
                        <a:latin typeface="Calibri"/>
                      </a:rPr>
                      <a:t>Niveau V </a:t>
                    </a:r>
                    <a:r>
                      <a:rPr lang="fr-FR" sz="1000" b="0" i="1" u="none" strike="noStrike" baseline="0">
                        <a:solidFill>
                          <a:srgbClr val="FFFFFF"/>
                        </a:solidFill>
                        <a:latin typeface="Calibri"/>
                      </a:rPr>
                      <a:t>hors BEP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'Figure 1'!$C$2:$V$2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'Figure 1'!$C$3:$V$3</c:f>
              <c:numCache>
                <c:formatCode>#,##0</c:formatCode>
                <c:ptCount val="20"/>
                <c:pt idx="0">
                  <c:v>192359</c:v>
                </c:pt>
                <c:pt idx="1">
                  <c:v>186202</c:v>
                </c:pt>
                <c:pt idx="2">
                  <c:v>181771</c:v>
                </c:pt>
                <c:pt idx="3">
                  <c:v>177845</c:v>
                </c:pt>
                <c:pt idx="4">
                  <c:v>178807</c:v>
                </c:pt>
                <c:pt idx="5">
                  <c:v>182059</c:v>
                </c:pt>
                <c:pt idx="6">
                  <c:v>187137</c:v>
                </c:pt>
                <c:pt idx="7">
                  <c:v>190690</c:v>
                </c:pt>
                <c:pt idx="8">
                  <c:v>186059</c:v>
                </c:pt>
                <c:pt idx="9">
                  <c:v>187228</c:v>
                </c:pt>
                <c:pt idx="10">
                  <c:v>187537</c:v>
                </c:pt>
                <c:pt idx="11">
                  <c:v>187797</c:v>
                </c:pt>
                <c:pt idx="12">
                  <c:v>185875</c:v>
                </c:pt>
                <c:pt idx="13">
                  <c:v>174654</c:v>
                </c:pt>
                <c:pt idx="14">
                  <c:v>162226</c:v>
                </c:pt>
                <c:pt idx="15">
                  <c:v>159610</c:v>
                </c:pt>
                <c:pt idx="16">
                  <c:v>159998</c:v>
                </c:pt>
                <c:pt idx="17">
                  <c:v>162650</c:v>
                </c:pt>
                <c:pt idx="18">
                  <c:v>164874</c:v>
                </c:pt>
                <c:pt idx="19">
                  <c:v>167702</c:v>
                </c:pt>
              </c:numCache>
            </c:numRef>
          </c:val>
        </c:ser>
        <c:ser>
          <c:idx val="1"/>
          <c:order val="1"/>
          <c:tx>
            <c:strRef>
              <c:f>'Figure 1'!$B$4</c:f>
              <c:strCache>
                <c:ptCount val="1"/>
                <c:pt idx="0">
                  <c:v>BEP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chemeClr val="bg1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'Figure 1'!$C$2:$V$2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'Figure 1'!$C$4:$V$4</c:f>
              <c:numCache>
                <c:formatCode>#,##0</c:formatCode>
                <c:ptCount val="20"/>
                <c:pt idx="0">
                  <c:v>52974</c:v>
                </c:pt>
                <c:pt idx="1">
                  <c:v>51244</c:v>
                </c:pt>
                <c:pt idx="2">
                  <c:v>50395</c:v>
                </c:pt>
                <c:pt idx="3">
                  <c:v>47490</c:v>
                </c:pt>
                <c:pt idx="4">
                  <c:v>46467</c:v>
                </c:pt>
                <c:pt idx="5">
                  <c:v>46554</c:v>
                </c:pt>
                <c:pt idx="6">
                  <c:v>48254</c:v>
                </c:pt>
                <c:pt idx="7">
                  <c:v>48604</c:v>
                </c:pt>
                <c:pt idx="8">
                  <c:v>45600</c:v>
                </c:pt>
                <c:pt idx="9">
                  <c:v>22539</c:v>
                </c:pt>
                <c:pt idx="10">
                  <c:v>4320</c:v>
                </c:pt>
                <c:pt idx="11">
                  <c:v>1763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1'!$B$5</c:f>
              <c:strCache>
                <c:ptCount val="1"/>
                <c:pt idx="0">
                  <c:v>Niveau IV hors Bac pro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/>
              </a:solidFill>
              <a:prstDash val="solid"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fr-FR" sz="100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Niveau IV</a:t>
                    </a:r>
                    <a:r>
                      <a:rPr lang="fr-FR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 </a:t>
                    </a:r>
                    <a:r>
                      <a:rPr lang="fr-FR" sz="1000" b="0" i="1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hors bac pro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'Figure 1'!$C$2:$V$2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'Figure 1'!$C$5:$V$5</c:f>
              <c:numCache>
                <c:formatCode>#,##0</c:formatCode>
                <c:ptCount val="20"/>
                <c:pt idx="0">
                  <c:v>35951</c:v>
                </c:pt>
                <c:pt idx="1">
                  <c:v>37511</c:v>
                </c:pt>
                <c:pt idx="2">
                  <c:v>39755</c:v>
                </c:pt>
                <c:pt idx="3">
                  <c:v>41462</c:v>
                </c:pt>
                <c:pt idx="4">
                  <c:v>43511</c:v>
                </c:pt>
                <c:pt idx="5">
                  <c:v>46789</c:v>
                </c:pt>
                <c:pt idx="6">
                  <c:v>49242</c:v>
                </c:pt>
                <c:pt idx="7">
                  <c:v>50758</c:v>
                </c:pt>
                <c:pt idx="8">
                  <c:v>51586</c:v>
                </c:pt>
                <c:pt idx="9">
                  <c:v>54262</c:v>
                </c:pt>
                <c:pt idx="10">
                  <c:v>55998</c:v>
                </c:pt>
                <c:pt idx="11">
                  <c:v>55252</c:v>
                </c:pt>
                <c:pt idx="12">
                  <c:v>54022</c:v>
                </c:pt>
                <c:pt idx="13">
                  <c:v>52777</c:v>
                </c:pt>
                <c:pt idx="14">
                  <c:v>51183</c:v>
                </c:pt>
                <c:pt idx="15">
                  <c:v>50470</c:v>
                </c:pt>
                <c:pt idx="16">
                  <c:v>49741</c:v>
                </c:pt>
                <c:pt idx="17">
                  <c:v>50109</c:v>
                </c:pt>
                <c:pt idx="18">
                  <c:v>51594</c:v>
                </c:pt>
                <c:pt idx="19">
                  <c:v>53661</c:v>
                </c:pt>
              </c:numCache>
            </c:numRef>
          </c:val>
        </c:ser>
        <c:ser>
          <c:idx val="3"/>
          <c:order val="3"/>
          <c:tx>
            <c:strRef>
              <c:f>'Figure 1'!$B$6</c:f>
              <c:strCache>
                <c:ptCount val="1"/>
                <c:pt idx="0">
                  <c:v>Bac pro</c:v>
                </c:pt>
              </c:strCache>
            </c:strRef>
          </c:tx>
          <c:spPr>
            <a:solidFill>
              <a:srgbClr val="A6A6A6"/>
            </a:solidFill>
            <a:ln w="12700">
              <a:solidFill>
                <a:schemeClr val="bg1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'Figure 1'!$C$2:$V$2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'Figure 1'!$C$6:$V$6</c:f>
              <c:numCache>
                <c:formatCode>#,##0</c:formatCode>
                <c:ptCount val="20"/>
                <c:pt idx="0">
                  <c:v>33404</c:v>
                </c:pt>
                <c:pt idx="1">
                  <c:v>34317</c:v>
                </c:pt>
                <c:pt idx="2">
                  <c:v>35047</c:v>
                </c:pt>
                <c:pt idx="3">
                  <c:v>35900</c:v>
                </c:pt>
                <c:pt idx="4">
                  <c:v>37112</c:v>
                </c:pt>
                <c:pt idx="5">
                  <c:v>39820</c:v>
                </c:pt>
                <c:pt idx="6">
                  <c:v>42709</c:v>
                </c:pt>
                <c:pt idx="7">
                  <c:v>44995</c:v>
                </c:pt>
                <c:pt idx="8">
                  <c:v>46884</c:v>
                </c:pt>
                <c:pt idx="9">
                  <c:v>57638</c:v>
                </c:pt>
                <c:pt idx="10">
                  <c:v>67020</c:v>
                </c:pt>
                <c:pt idx="11">
                  <c:v>68636</c:v>
                </c:pt>
                <c:pt idx="12">
                  <c:v>62875</c:v>
                </c:pt>
                <c:pt idx="13">
                  <c:v>58905</c:v>
                </c:pt>
                <c:pt idx="14">
                  <c:v>53697</c:v>
                </c:pt>
                <c:pt idx="15">
                  <c:v>51112</c:v>
                </c:pt>
                <c:pt idx="16">
                  <c:v>50073</c:v>
                </c:pt>
                <c:pt idx="17">
                  <c:v>50843</c:v>
                </c:pt>
                <c:pt idx="18">
                  <c:v>51859</c:v>
                </c:pt>
                <c:pt idx="19">
                  <c:v>53594</c:v>
                </c:pt>
              </c:numCache>
            </c:numRef>
          </c:val>
        </c:ser>
        <c:ser>
          <c:idx val="4"/>
          <c:order val="4"/>
          <c:tx>
            <c:strRef>
              <c:f>'Figure 1'!$B$7</c:f>
              <c:strCache>
                <c:ptCount val="1"/>
                <c:pt idx="0">
                  <c:v>Niveau III</c:v>
                </c:pt>
              </c:strCache>
            </c:strRef>
          </c:tx>
          <c:spPr>
            <a:solidFill>
              <a:srgbClr val="C60666"/>
            </a:solidFill>
            <a:ln w="12700">
              <a:solidFill>
                <a:schemeClr val="bg1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'Figure 1'!$C$2:$V$2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'Figure 1'!$C$7:$V$7</c:f>
              <c:numCache>
                <c:formatCode>#,##0</c:formatCode>
                <c:ptCount val="20"/>
                <c:pt idx="0">
                  <c:v>35553</c:v>
                </c:pt>
                <c:pt idx="1">
                  <c:v>37234</c:v>
                </c:pt>
                <c:pt idx="2">
                  <c:v>37751</c:v>
                </c:pt>
                <c:pt idx="3">
                  <c:v>38217</c:v>
                </c:pt>
                <c:pt idx="4">
                  <c:v>39560</c:v>
                </c:pt>
                <c:pt idx="5">
                  <c:v>44233</c:v>
                </c:pt>
                <c:pt idx="6">
                  <c:v>50316</c:v>
                </c:pt>
                <c:pt idx="7">
                  <c:v>55577</c:v>
                </c:pt>
                <c:pt idx="8">
                  <c:v>58572</c:v>
                </c:pt>
                <c:pt idx="9">
                  <c:v>59532</c:v>
                </c:pt>
                <c:pt idx="10">
                  <c:v>62074</c:v>
                </c:pt>
                <c:pt idx="11">
                  <c:v>67193</c:v>
                </c:pt>
                <c:pt idx="12">
                  <c:v>74868</c:v>
                </c:pt>
                <c:pt idx="13">
                  <c:v>74048</c:v>
                </c:pt>
                <c:pt idx="14">
                  <c:v>71419</c:v>
                </c:pt>
                <c:pt idx="15">
                  <c:v>73317</c:v>
                </c:pt>
                <c:pt idx="16">
                  <c:v>76326</c:v>
                </c:pt>
                <c:pt idx="17">
                  <c:v>82200</c:v>
                </c:pt>
                <c:pt idx="18">
                  <c:v>88551</c:v>
                </c:pt>
                <c:pt idx="19">
                  <c:v>95860</c:v>
                </c:pt>
              </c:numCache>
            </c:numRef>
          </c:val>
        </c:ser>
        <c:ser>
          <c:idx val="5"/>
          <c:order val="5"/>
          <c:tx>
            <c:strRef>
              <c:f>'Figure 1'!$B$8</c:f>
              <c:strCache>
                <c:ptCount val="1"/>
                <c:pt idx="0">
                  <c:v>Niveau II</c:v>
                </c:pt>
              </c:strCache>
            </c:strRef>
          </c:tx>
          <c:spPr>
            <a:solidFill>
              <a:srgbClr val="FA66B0"/>
            </a:solidFill>
            <a:ln w="12700">
              <a:solidFill>
                <a:schemeClr val="bg1"/>
              </a:solidFill>
              <a:prstDash val="solid"/>
            </a:ln>
          </c:spPr>
          <c:dLbls>
            <c:spPr>
              <a:solidFill>
                <a:srgbClr val="FFFFFF">
                  <a:alpha val="0"/>
                </a:srgbClr>
              </a:solidFill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'Figure 1'!$C$2:$V$2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'Figure 1'!$C$8:$V$8</c:f>
              <c:numCache>
                <c:formatCode>#,##0</c:formatCode>
                <c:ptCount val="20"/>
                <c:pt idx="0">
                  <c:v>9448</c:v>
                </c:pt>
                <c:pt idx="1">
                  <c:v>9568</c:v>
                </c:pt>
                <c:pt idx="2">
                  <c:v>11243</c:v>
                </c:pt>
                <c:pt idx="3">
                  <c:v>12674</c:v>
                </c:pt>
                <c:pt idx="4">
                  <c:v>14124</c:v>
                </c:pt>
                <c:pt idx="5">
                  <c:v>15063</c:v>
                </c:pt>
                <c:pt idx="6">
                  <c:v>16461</c:v>
                </c:pt>
                <c:pt idx="7">
                  <c:v>17198</c:v>
                </c:pt>
                <c:pt idx="8">
                  <c:v>16021</c:v>
                </c:pt>
                <c:pt idx="9">
                  <c:v>17387</c:v>
                </c:pt>
                <c:pt idx="10">
                  <c:v>19189</c:v>
                </c:pt>
                <c:pt idx="11">
                  <c:v>21762</c:v>
                </c:pt>
                <c:pt idx="12">
                  <c:v>22321</c:v>
                </c:pt>
                <c:pt idx="13">
                  <c:v>22937</c:v>
                </c:pt>
                <c:pt idx="14">
                  <c:v>23743</c:v>
                </c:pt>
                <c:pt idx="15">
                  <c:v>24655</c:v>
                </c:pt>
                <c:pt idx="16">
                  <c:v>26605</c:v>
                </c:pt>
                <c:pt idx="17">
                  <c:v>29740</c:v>
                </c:pt>
                <c:pt idx="18">
                  <c:v>31582</c:v>
                </c:pt>
                <c:pt idx="19">
                  <c:v>39506</c:v>
                </c:pt>
              </c:numCache>
            </c:numRef>
          </c:val>
        </c:ser>
        <c:ser>
          <c:idx val="6"/>
          <c:order val="6"/>
          <c:tx>
            <c:strRef>
              <c:f>'Figure 1'!$B$9</c:f>
              <c:strCache>
                <c:ptCount val="1"/>
                <c:pt idx="0">
                  <c:v>Niveau I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chemeClr val="bg1"/>
              </a:solidFill>
              <a:prstDash val="solid"/>
            </a:ln>
          </c:spPr>
          <c:dLbls>
            <c:spPr>
              <a:solidFill>
                <a:srgbClr val="FFFFFF">
                  <a:alpha val="0"/>
                </a:srgbClr>
              </a:solidFill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'Figure 1'!$C$2:$V$2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f>'Figure 1'!$C$9:$V$9</c:f>
              <c:numCache>
                <c:formatCode>#,##0</c:formatCode>
                <c:ptCount val="20"/>
                <c:pt idx="0">
                  <c:v>6185</c:v>
                </c:pt>
                <c:pt idx="1">
                  <c:v>6852</c:v>
                </c:pt>
                <c:pt idx="2">
                  <c:v>7514</c:v>
                </c:pt>
                <c:pt idx="3">
                  <c:v>8378</c:v>
                </c:pt>
                <c:pt idx="4">
                  <c:v>9407</c:v>
                </c:pt>
                <c:pt idx="5">
                  <c:v>11341</c:v>
                </c:pt>
                <c:pt idx="6">
                  <c:v>13690</c:v>
                </c:pt>
                <c:pt idx="7">
                  <c:v>17340</c:v>
                </c:pt>
                <c:pt idx="8">
                  <c:v>22928</c:v>
                </c:pt>
                <c:pt idx="9">
                  <c:v>26156</c:v>
                </c:pt>
                <c:pt idx="10">
                  <c:v>30142</c:v>
                </c:pt>
                <c:pt idx="11">
                  <c:v>33931</c:v>
                </c:pt>
                <c:pt idx="12">
                  <c:v>38182</c:v>
                </c:pt>
                <c:pt idx="13">
                  <c:v>41027</c:v>
                </c:pt>
                <c:pt idx="14">
                  <c:v>43614</c:v>
                </c:pt>
                <c:pt idx="15">
                  <c:v>46041</c:v>
                </c:pt>
                <c:pt idx="16">
                  <c:v>49523</c:v>
                </c:pt>
                <c:pt idx="17">
                  <c:v>54364</c:v>
                </c:pt>
                <c:pt idx="18">
                  <c:v>59667</c:v>
                </c:pt>
                <c:pt idx="19">
                  <c:v>68480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92320"/>
        <c:axId val="113222784"/>
      </c:areaChart>
      <c:catAx>
        <c:axId val="11319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322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222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131923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305336832895883E-2"/>
          <c:y val="0.125"/>
          <c:w val="0.49444444444444446"/>
          <c:h val="0.82407407407407407"/>
        </c:manualLayout>
      </c:layout>
      <c:pieChart>
        <c:varyColors val="1"/>
        <c:ser>
          <c:idx val="0"/>
          <c:order val="0"/>
          <c:tx>
            <c:strRef>
              <c:f>'Figure 4'!$D$3:$D$7</c:f>
              <c:strCache>
                <c:ptCount val="1"/>
                <c:pt idx="0">
                  <c:v>Vers seconde GT Vers voie professionnelle scolaire Vers apprentissage Redoublement et autres 1er cycle « Sorties »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9.7759964055223275E-2"/>
                  <c:y val="-0.1200914989792942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1174181600588165"/>
                  <c:y val="6.647747156605424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4'!$D$3:$D$7</c:f>
              <c:strCache>
                <c:ptCount val="5"/>
                <c:pt idx="0">
                  <c:v>Vers seconde GT</c:v>
                </c:pt>
                <c:pt idx="1">
                  <c:v>Vers voie professionnelle scolaire</c:v>
                </c:pt>
                <c:pt idx="2">
                  <c:v>Vers apprentissage</c:v>
                </c:pt>
                <c:pt idx="3">
                  <c:v>Redoublement et autres 1er cycle</c:v>
                </c:pt>
                <c:pt idx="4">
                  <c:v>« Sorties »</c:v>
                </c:pt>
              </c:strCache>
            </c:strRef>
          </c:cat>
          <c:val>
            <c:numRef>
              <c:f>'Figure 4'!$C$3:$C$7</c:f>
              <c:numCache>
                <c:formatCode>_-* #,##0.0\ _€_-;\-* #,##0.0\ _€_-;_-* "-"??\ _€_-;_-@_-</c:formatCode>
                <c:ptCount val="5"/>
                <c:pt idx="0">
                  <c:v>63.542371584763764</c:v>
                </c:pt>
                <c:pt idx="1">
                  <c:v>27.954712628797729</c:v>
                </c:pt>
                <c:pt idx="2">
                  <c:v>5.0844724809782447</c:v>
                </c:pt>
                <c:pt idx="3">
                  <c:v>2.5421185498155197</c:v>
                </c:pt>
                <c:pt idx="4">
                  <c:v>0.87632475564473888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601532302991663"/>
          <c:y val="0.11223460099402469"/>
          <c:w val="0.30731806773606252"/>
          <c:h val="0.82136371251465901"/>
        </c:manualLayout>
      </c:layout>
      <c:overlay val="0"/>
      <c:spPr>
        <a:noFill/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16</xdr:row>
      <xdr:rowOff>114300</xdr:rowOff>
    </xdr:from>
    <xdr:to>
      <xdr:col>16</xdr:col>
      <xdr:colOff>266700</xdr:colOff>
      <xdr:row>36</xdr:row>
      <xdr:rowOff>180975</xdr:rowOff>
    </xdr:to>
    <xdr:graphicFrame macro="">
      <xdr:nvGraphicFramePr>
        <xdr:cNvPr id="1326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13</xdr:row>
      <xdr:rowOff>38100</xdr:rowOff>
    </xdr:from>
    <xdr:to>
      <xdr:col>4</xdr:col>
      <xdr:colOff>447675</xdr:colOff>
      <xdr:row>25</xdr:row>
      <xdr:rowOff>657225</xdr:rowOff>
    </xdr:to>
    <xdr:graphicFrame macro="">
      <xdr:nvGraphicFramePr>
        <xdr:cNvPr id="9594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4</xdr:row>
      <xdr:rowOff>228600</xdr:rowOff>
    </xdr:from>
    <xdr:to>
      <xdr:col>11</xdr:col>
      <xdr:colOff>390525</xdr:colOff>
      <xdr:row>22</xdr:row>
      <xdr:rowOff>123825</xdr:rowOff>
    </xdr:to>
    <xdr:pic>
      <xdr:nvPicPr>
        <xdr:cNvPr id="14696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876300"/>
          <a:ext cx="6038850" cy="340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8</xdr:col>
      <xdr:colOff>0</xdr:colOff>
      <xdr:row>56</xdr:row>
      <xdr:rowOff>0</xdr:rowOff>
    </xdr:to>
    <xdr:pic>
      <xdr:nvPicPr>
        <xdr:cNvPr id="90550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95825"/>
          <a:ext cx="7486650" cy="437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76200</xdr:rowOff>
    </xdr:from>
    <xdr:to>
      <xdr:col>8</xdr:col>
      <xdr:colOff>542925</xdr:colOff>
      <xdr:row>31</xdr:row>
      <xdr:rowOff>114300</xdr:rowOff>
    </xdr:to>
    <xdr:pic>
      <xdr:nvPicPr>
        <xdr:cNvPr id="111941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38125"/>
          <a:ext cx="5743575" cy="505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topLeftCell="A30" zoomScaleNormal="100" workbookViewId="0">
      <selection activeCell="A41" sqref="A41"/>
    </sheetView>
  </sheetViews>
  <sheetFormatPr baseColWidth="10" defaultColWidth="9.7109375" defaultRowHeight="23.25" zeroHeight="1" x14ac:dyDescent="0.35"/>
  <cols>
    <col min="1" max="1" width="9.42578125" style="72" customWidth="1"/>
    <col min="2" max="2" width="19.42578125" style="72" customWidth="1"/>
    <col min="3" max="19" width="9.7109375" style="72" customWidth="1"/>
    <col min="20" max="21" width="9.7109375" style="72"/>
    <col min="22" max="22" width="12.28515625" style="72" bestFit="1" customWidth="1"/>
    <col min="23" max="16384" width="9.7109375" style="72"/>
  </cols>
  <sheetData>
    <row r="1" spans="1:22" x14ac:dyDescent="0.35"/>
    <row r="2" spans="1:22" s="78" customFormat="1" ht="12" x14ac:dyDescent="0.2">
      <c r="C2" s="106" t="s">
        <v>0</v>
      </c>
      <c r="D2" s="106" t="s">
        <v>1</v>
      </c>
      <c r="E2" s="106" t="s">
        <v>2</v>
      </c>
      <c r="F2" s="106" t="s">
        <v>3</v>
      </c>
      <c r="G2" s="106" t="s">
        <v>4</v>
      </c>
      <c r="H2" s="106" t="s">
        <v>5</v>
      </c>
      <c r="I2" s="106" t="s">
        <v>6</v>
      </c>
      <c r="J2" s="106" t="s">
        <v>7</v>
      </c>
      <c r="K2" s="106" t="s">
        <v>8</v>
      </c>
      <c r="L2" s="106" t="s">
        <v>9</v>
      </c>
      <c r="M2" s="106" t="s">
        <v>10</v>
      </c>
      <c r="N2" s="106" t="s">
        <v>11</v>
      </c>
      <c r="O2" s="106" t="s">
        <v>12</v>
      </c>
      <c r="P2" s="106" t="s">
        <v>13</v>
      </c>
      <c r="Q2" s="106">
        <v>2014</v>
      </c>
      <c r="R2" s="106">
        <v>2015</v>
      </c>
      <c r="S2" s="106">
        <v>2016</v>
      </c>
      <c r="T2" s="106">
        <v>2017</v>
      </c>
      <c r="U2" s="106">
        <v>2018</v>
      </c>
      <c r="V2" s="106">
        <v>2019</v>
      </c>
    </row>
    <row r="3" spans="1:22" s="78" customFormat="1" ht="12" x14ac:dyDescent="0.2">
      <c r="A3" s="107" t="s">
        <v>14</v>
      </c>
      <c r="B3" s="108" t="s">
        <v>15</v>
      </c>
      <c r="C3" s="110">
        <v>192359</v>
      </c>
      <c r="D3" s="110">
        <v>186202</v>
      </c>
      <c r="E3" s="110">
        <v>181771</v>
      </c>
      <c r="F3" s="110">
        <v>177845</v>
      </c>
      <c r="G3" s="110">
        <v>178807</v>
      </c>
      <c r="H3" s="110">
        <v>182059</v>
      </c>
      <c r="I3" s="110">
        <v>187137</v>
      </c>
      <c r="J3" s="110">
        <v>190690</v>
      </c>
      <c r="K3" s="110">
        <v>186059</v>
      </c>
      <c r="L3" s="110">
        <v>187228</v>
      </c>
      <c r="M3" s="110">
        <v>187537</v>
      </c>
      <c r="N3" s="110">
        <v>187797</v>
      </c>
      <c r="O3" s="111">
        <v>185875</v>
      </c>
      <c r="P3" s="112">
        <v>174654</v>
      </c>
      <c r="Q3" s="112">
        <v>162226</v>
      </c>
      <c r="R3" s="112">
        <v>159610</v>
      </c>
      <c r="S3" s="112">
        <v>159998</v>
      </c>
      <c r="T3" s="110">
        <v>162650</v>
      </c>
      <c r="U3" s="110">
        <v>164874</v>
      </c>
      <c r="V3" s="110">
        <v>167702</v>
      </c>
    </row>
    <row r="4" spans="1:22" s="78" customFormat="1" ht="12" x14ac:dyDescent="0.2">
      <c r="A4" s="107" t="s">
        <v>14</v>
      </c>
      <c r="B4" s="107" t="s">
        <v>16</v>
      </c>
      <c r="C4" s="113">
        <v>52974</v>
      </c>
      <c r="D4" s="113">
        <v>51244</v>
      </c>
      <c r="E4" s="113">
        <v>50395</v>
      </c>
      <c r="F4" s="113">
        <v>47490</v>
      </c>
      <c r="G4" s="113">
        <v>46467</v>
      </c>
      <c r="H4" s="113">
        <v>46554</v>
      </c>
      <c r="I4" s="113">
        <v>48254</v>
      </c>
      <c r="J4" s="113">
        <v>48604</v>
      </c>
      <c r="K4" s="113">
        <v>45600</v>
      </c>
      <c r="L4" s="113">
        <v>22539</v>
      </c>
      <c r="M4" s="113">
        <v>4320</v>
      </c>
      <c r="N4" s="113">
        <v>1763</v>
      </c>
      <c r="O4" s="111">
        <v>0</v>
      </c>
      <c r="P4" s="114">
        <v>0</v>
      </c>
      <c r="Q4" s="114">
        <v>0</v>
      </c>
      <c r="R4" s="114">
        <v>0</v>
      </c>
      <c r="S4" s="114">
        <v>0</v>
      </c>
      <c r="T4" s="110">
        <v>0</v>
      </c>
      <c r="U4" s="110">
        <v>0</v>
      </c>
      <c r="V4" s="110">
        <v>0</v>
      </c>
    </row>
    <row r="5" spans="1:22" s="78" customFormat="1" ht="12" x14ac:dyDescent="0.2">
      <c r="A5" s="107" t="s">
        <v>17</v>
      </c>
      <c r="B5" s="107" t="s">
        <v>18</v>
      </c>
      <c r="C5" s="115">
        <v>35951</v>
      </c>
      <c r="D5" s="115">
        <v>37511</v>
      </c>
      <c r="E5" s="115">
        <v>39755</v>
      </c>
      <c r="F5" s="115">
        <v>41462</v>
      </c>
      <c r="G5" s="115">
        <v>43511</v>
      </c>
      <c r="H5" s="115">
        <v>46789</v>
      </c>
      <c r="I5" s="115">
        <v>49242</v>
      </c>
      <c r="J5" s="115">
        <v>50758</v>
      </c>
      <c r="K5" s="115">
        <v>51586</v>
      </c>
      <c r="L5" s="115">
        <v>54262</v>
      </c>
      <c r="M5" s="115">
        <v>55998</v>
      </c>
      <c r="N5" s="115">
        <v>55252</v>
      </c>
      <c r="O5" s="111">
        <v>54022</v>
      </c>
      <c r="P5" s="116">
        <v>52777</v>
      </c>
      <c r="Q5" s="116">
        <v>51183</v>
      </c>
      <c r="R5" s="116">
        <v>50470</v>
      </c>
      <c r="S5" s="116">
        <v>49741</v>
      </c>
      <c r="T5" s="110">
        <v>50109</v>
      </c>
      <c r="U5" s="110">
        <v>51594</v>
      </c>
      <c r="V5" s="110">
        <v>53661</v>
      </c>
    </row>
    <row r="6" spans="1:22" s="78" customFormat="1" ht="12" x14ac:dyDescent="0.2">
      <c r="A6" s="107" t="s">
        <v>17</v>
      </c>
      <c r="B6" s="107" t="s">
        <v>19</v>
      </c>
      <c r="C6" s="115">
        <v>33404</v>
      </c>
      <c r="D6" s="115">
        <v>34317</v>
      </c>
      <c r="E6" s="115">
        <v>35047</v>
      </c>
      <c r="F6" s="115">
        <v>35900</v>
      </c>
      <c r="G6" s="115">
        <v>37112</v>
      </c>
      <c r="H6" s="115">
        <v>39820</v>
      </c>
      <c r="I6" s="115">
        <v>42709</v>
      </c>
      <c r="J6" s="115">
        <v>44995</v>
      </c>
      <c r="K6" s="115">
        <v>46884</v>
      </c>
      <c r="L6" s="115">
        <v>57638</v>
      </c>
      <c r="M6" s="115">
        <v>67020</v>
      </c>
      <c r="N6" s="115">
        <v>68636</v>
      </c>
      <c r="O6" s="111">
        <v>62875</v>
      </c>
      <c r="P6" s="116">
        <v>58905</v>
      </c>
      <c r="Q6" s="116">
        <v>53697</v>
      </c>
      <c r="R6" s="116">
        <v>51112</v>
      </c>
      <c r="S6" s="116">
        <v>50073</v>
      </c>
      <c r="T6" s="110">
        <v>50843</v>
      </c>
      <c r="U6" s="110">
        <v>51859</v>
      </c>
      <c r="V6" s="110">
        <v>53594</v>
      </c>
    </row>
    <row r="7" spans="1:22" s="78" customFormat="1" ht="12" x14ac:dyDescent="0.2">
      <c r="A7" s="107" t="s">
        <v>20</v>
      </c>
      <c r="B7" s="107" t="s">
        <v>21</v>
      </c>
      <c r="C7" s="115">
        <v>35553</v>
      </c>
      <c r="D7" s="115">
        <v>37234</v>
      </c>
      <c r="E7" s="115">
        <v>37751</v>
      </c>
      <c r="F7" s="115">
        <v>38217</v>
      </c>
      <c r="G7" s="115">
        <v>39560</v>
      </c>
      <c r="H7" s="115">
        <v>44233</v>
      </c>
      <c r="I7" s="115">
        <v>50316</v>
      </c>
      <c r="J7" s="115">
        <v>55577</v>
      </c>
      <c r="K7" s="115">
        <v>58572</v>
      </c>
      <c r="L7" s="115">
        <v>59532</v>
      </c>
      <c r="M7" s="115">
        <v>62074</v>
      </c>
      <c r="N7" s="115">
        <v>67193</v>
      </c>
      <c r="O7" s="117">
        <v>74868</v>
      </c>
      <c r="P7" s="117">
        <v>74048</v>
      </c>
      <c r="Q7" s="117">
        <v>71419</v>
      </c>
      <c r="R7" s="117">
        <v>73317</v>
      </c>
      <c r="S7" s="117">
        <v>76326</v>
      </c>
      <c r="T7" s="110">
        <v>82200</v>
      </c>
      <c r="U7" s="110">
        <v>88551</v>
      </c>
      <c r="V7" s="110">
        <v>95860</v>
      </c>
    </row>
    <row r="8" spans="1:22" s="78" customFormat="1" ht="12" x14ac:dyDescent="0.2">
      <c r="A8" s="107" t="s">
        <v>22</v>
      </c>
      <c r="B8" s="107" t="s">
        <v>23</v>
      </c>
      <c r="C8" s="115">
        <v>9448</v>
      </c>
      <c r="D8" s="115">
        <v>9568</v>
      </c>
      <c r="E8" s="115">
        <v>11243</v>
      </c>
      <c r="F8" s="115">
        <v>12674</v>
      </c>
      <c r="G8" s="115">
        <v>14124</v>
      </c>
      <c r="H8" s="115">
        <v>15063</v>
      </c>
      <c r="I8" s="115">
        <v>16461</v>
      </c>
      <c r="J8" s="115">
        <v>17198</v>
      </c>
      <c r="K8" s="115">
        <v>16021</v>
      </c>
      <c r="L8" s="115">
        <v>17387</v>
      </c>
      <c r="M8" s="115">
        <v>19189</v>
      </c>
      <c r="N8" s="115">
        <v>21762</v>
      </c>
      <c r="O8" s="117">
        <v>22321</v>
      </c>
      <c r="P8" s="111">
        <v>22937</v>
      </c>
      <c r="Q8" s="111">
        <v>23743</v>
      </c>
      <c r="R8" s="111">
        <v>24655</v>
      </c>
      <c r="S8" s="111">
        <v>26605</v>
      </c>
      <c r="T8" s="110">
        <v>29740</v>
      </c>
      <c r="U8" s="110">
        <v>31582</v>
      </c>
      <c r="V8" s="110">
        <v>39506</v>
      </c>
    </row>
    <row r="9" spans="1:22" s="78" customFormat="1" ht="12" x14ac:dyDescent="0.2">
      <c r="A9" s="107" t="s">
        <v>24</v>
      </c>
      <c r="B9" s="107" t="s">
        <v>25</v>
      </c>
      <c r="C9" s="115">
        <v>6185</v>
      </c>
      <c r="D9" s="115">
        <v>6852</v>
      </c>
      <c r="E9" s="115">
        <v>7514</v>
      </c>
      <c r="F9" s="115">
        <v>8378</v>
      </c>
      <c r="G9" s="115">
        <v>9407</v>
      </c>
      <c r="H9" s="115">
        <v>11341</v>
      </c>
      <c r="I9" s="115">
        <v>13690</v>
      </c>
      <c r="J9" s="115">
        <v>17340</v>
      </c>
      <c r="K9" s="115">
        <v>22928</v>
      </c>
      <c r="L9" s="115">
        <v>26156</v>
      </c>
      <c r="M9" s="115">
        <v>30142</v>
      </c>
      <c r="N9" s="115">
        <v>33931</v>
      </c>
      <c r="O9" s="117">
        <v>38182</v>
      </c>
      <c r="P9" s="111">
        <v>41027</v>
      </c>
      <c r="Q9" s="111">
        <v>43614</v>
      </c>
      <c r="R9" s="111">
        <v>46041</v>
      </c>
      <c r="S9" s="111">
        <v>49523</v>
      </c>
      <c r="T9" s="110">
        <v>54364</v>
      </c>
      <c r="U9" s="110">
        <v>59667</v>
      </c>
      <c r="V9" s="110">
        <v>68480</v>
      </c>
    </row>
    <row r="10" spans="1:22" s="78" customFormat="1" ht="12" x14ac:dyDescent="0.2">
      <c r="A10" s="109"/>
      <c r="B10" s="109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9"/>
      <c r="P10" s="119"/>
      <c r="Q10" s="119"/>
      <c r="R10" s="119"/>
      <c r="S10" s="119"/>
      <c r="T10" s="110"/>
      <c r="U10" s="110"/>
    </row>
    <row r="11" spans="1:22" s="78" customFormat="1" ht="12" x14ac:dyDescent="0.2">
      <c r="A11" s="108" t="s">
        <v>26</v>
      </c>
      <c r="B11" s="109"/>
      <c r="C11" s="110">
        <f t="shared" ref="C11:P11" si="0">SUM(C3:C10)</f>
        <v>365874</v>
      </c>
      <c r="D11" s="110">
        <f t="shared" si="0"/>
        <v>362928</v>
      </c>
      <c r="E11" s="110">
        <f t="shared" si="0"/>
        <v>363476</v>
      </c>
      <c r="F11" s="110">
        <f t="shared" si="0"/>
        <v>361966</v>
      </c>
      <c r="G11" s="110">
        <f t="shared" si="0"/>
        <v>368988</v>
      </c>
      <c r="H11" s="110">
        <f t="shared" si="0"/>
        <v>385859</v>
      </c>
      <c r="I11" s="110">
        <f t="shared" si="0"/>
        <v>407809</v>
      </c>
      <c r="J11" s="110">
        <f t="shared" si="0"/>
        <v>425162</v>
      </c>
      <c r="K11" s="110">
        <f t="shared" si="0"/>
        <v>427650</v>
      </c>
      <c r="L11" s="110">
        <f t="shared" si="0"/>
        <v>424742</v>
      </c>
      <c r="M11" s="110">
        <f t="shared" si="0"/>
        <v>426280</v>
      </c>
      <c r="N11" s="110">
        <f t="shared" si="0"/>
        <v>436334</v>
      </c>
      <c r="O11" s="112">
        <f t="shared" si="0"/>
        <v>438143</v>
      </c>
      <c r="P11" s="112">
        <f t="shared" si="0"/>
        <v>424348</v>
      </c>
      <c r="Q11" s="112">
        <v>405882</v>
      </c>
      <c r="R11" s="112">
        <v>405205</v>
      </c>
      <c r="S11" s="112">
        <v>412266</v>
      </c>
      <c r="T11" s="110">
        <v>429906</v>
      </c>
      <c r="U11" s="110">
        <v>448127</v>
      </c>
      <c r="V11" s="110">
        <v>478803</v>
      </c>
    </row>
    <row r="12" spans="1:22" x14ac:dyDescent="0.35">
      <c r="V12" s="73"/>
    </row>
    <row r="13" spans="1:22" x14ac:dyDescent="0.35">
      <c r="L13" s="73"/>
    </row>
    <row r="14" spans="1:22" x14ac:dyDescent="0.35">
      <c r="A14" s="295" t="s">
        <v>172</v>
      </c>
      <c r="B14" s="295"/>
      <c r="C14" s="295"/>
      <c r="D14" s="295"/>
      <c r="E14" s="295"/>
      <c r="F14" s="295"/>
      <c r="G14" s="295"/>
    </row>
    <row r="15" spans="1:22" x14ac:dyDescent="0.35">
      <c r="A15" s="74"/>
    </row>
    <row r="16" spans="1:22" x14ac:dyDescent="0.35">
      <c r="M16" s="73"/>
    </row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spans="1:3" x14ac:dyDescent="0.35"/>
    <row r="34" spans="1:3" x14ac:dyDescent="0.35"/>
    <row r="35" spans="1:3" x14ac:dyDescent="0.35"/>
    <row r="36" spans="1:3" x14ac:dyDescent="0.35"/>
    <row r="37" spans="1:3" x14ac:dyDescent="0.35"/>
    <row r="38" spans="1:3" x14ac:dyDescent="0.35"/>
    <row r="39" spans="1:3" x14ac:dyDescent="0.35">
      <c r="A39" s="293" t="s">
        <v>179</v>
      </c>
      <c r="B39" s="293"/>
      <c r="C39" s="293"/>
    </row>
    <row r="40" spans="1:3" x14ac:dyDescent="0.35">
      <c r="A40" s="294" t="s">
        <v>204</v>
      </c>
      <c r="B40" s="294"/>
      <c r="C40" s="294"/>
    </row>
    <row r="41" spans="1:3" x14ac:dyDescent="0.35">
      <c r="A41" s="76" t="s">
        <v>218</v>
      </c>
      <c r="B41" s="78"/>
      <c r="C41" s="78"/>
    </row>
    <row r="42" spans="1:3" x14ac:dyDescent="0.35"/>
    <row r="43" spans="1:3" x14ac:dyDescent="0.35"/>
    <row r="44" spans="1:3" x14ac:dyDescent="0.35"/>
  </sheetData>
  <mergeCells count="3">
    <mergeCell ref="A39:C39"/>
    <mergeCell ref="A40:C40"/>
    <mergeCell ref="A14:G14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6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7" workbookViewId="0">
      <selection activeCell="A31" sqref="A31:J31"/>
    </sheetView>
  </sheetViews>
  <sheetFormatPr baseColWidth="10" defaultColWidth="0" defaultRowHeight="12.75" zeroHeight="1" x14ac:dyDescent="0.2"/>
  <cols>
    <col min="1" max="1" width="21.140625" style="3" customWidth="1"/>
    <col min="2" max="4" width="11.42578125" style="3" customWidth="1"/>
    <col min="5" max="5" width="7.7109375" style="3" customWidth="1"/>
    <col min="6" max="6" width="16.7109375" style="3" customWidth="1"/>
    <col min="7" max="9" width="11.42578125" style="3" customWidth="1"/>
    <col min="10" max="10" width="37.7109375" style="3" customWidth="1"/>
    <col min="11" max="16384" width="0" style="3" hidden="1"/>
  </cols>
  <sheetData>
    <row r="1" spans="1:11" ht="12.75" customHeight="1" x14ac:dyDescent="0.2">
      <c r="A1" s="373" t="s">
        <v>189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1" x14ac:dyDescent="0.2">
      <c r="A2" s="372"/>
      <c r="B2" s="372"/>
      <c r="C2" s="372"/>
      <c r="D2" s="372"/>
      <c r="E2" s="4"/>
      <c r="F2" s="4"/>
      <c r="G2" s="5"/>
      <c r="H2" s="5"/>
      <c r="I2" s="5"/>
      <c r="J2" s="5"/>
      <c r="K2" s="5"/>
    </row>
    <row r="3" spans="1:11" x14ac:dyDescent="0.2">
      <c r="G3" s="5"/>
      <c r="H3" s="5"/>
      <c r="I3" s="5"/>
      <c r="J3" s="5"/>
      <c r="K3" s="5"/>
    </row>
    <row r="4" spans="1:11" ht="27" customHeight="1" x14ac:dyDescent="0.2">
      <c r="A4" s="68"/>
      <c r="B4" s="71" t="s">
        <v>83</v>
      </c>
      <c r="C4" s="71" t="s">
        <v>84</v>
      </c>
      <c r="D4" s="71" t="s">
        <v>85</v>
      </c>
      <c r="G4" s="6"/>
      <c r="H4" s="6"/>
      <c r="I4" s="6"/>
      <c r="J4" s="6"/>
      <c r="K4" s="7"/>
    </row>
    <row r="5" spans="1:11" x14ac:dyDescent="0.2">
      <c r="A5" s="96" t="s">
        <v>79</v>
      </c>
      <c r="B5" s="69"/>
      <c r="C5" s="69"/>
      <c r="D5" s="70"/>
      <c r="E5" s="8"/>
      <c r="G5" s="9"/>
      <c r="H5" s="10"/>
      <c r="I5" s="10"/>
      <c r="J5" s="20"/>
      <c r="K5" s="7"/>
    </row>
    <row r="6" spans="1:11" x14ac:dyDescent="0.2">
      <c r="A6" s="97" t="s">
        <v>78</v>
      </c>
      <c r="B6" s="245">
        <v>84.3</v>
      </c>
      <c r="C6" s="245">
        <v>87</v>
      </c>
      <c r="D6" s="245">
        <v>84.9</v>
      </c>
      <c r="E6" s="11"/>
      <c r="F6" s="11"/>
      <c r="G6" s="21"/>
      <c r="H6" s="12"/>
      <c r="I6" s="12"/>
      <c r="J6" s="12"/>
      <c r="K6" s="13"/>
    </row>
    <row r="7" spans="1:11" x14ac:dyDescent="0.2">
      <c r="A7" s="98" t="s">
        <v>81</v>
      </c>
      <c r="B7" s="246">
        <v>85</v>
      </c>
      <c r="C7" s="246">
        <v>89.1</v>
      </c>
      <c r="D7" s="247">
        <v>85.3</v>
      </c>
      <c r="E7" s="8"/>
      <c r="F7" s="11"/>
      <c r="G7" s="14"/>
      <c r="H7" s="15"/>
      <c r="I7" s="15"/>
      <c r="J7" s="16"/>
      <c r="K7" s="13"/>
    </row>
    <row r="8" spans="1:11" x14ac:dyDescent="0.2">
      <c r="A8" s="98" t="s">
        <v>82</v>
      </c>
      <c r="B8" s="246">
        <v>80.900000000000006</v>
      </c>
      <c r="C8" s="246">
        <v>86.2</v>
      </c>
      <c r="D8" s="247">
        <v>83.8</v>
      </c>
      <c r="E8" s="8"/>
      <c r="F8" s="11"/>
      <c r="G8" s="14"/>
      <c r="H8" s="15"/>
      <c r="I8" s="15"/>
      <c r="J8" s="16"/>
      <c r="K8" s="13"/>
    </row>
    <row r="9" spans="1:11" x14ac:dyDescent="0.2">
      <c r="A9" s="99" t="s">
        <v>34</v>
      </c>
      <c r="B9" s="190">
        <v>78</v>
      </c>
      <c r="C9" s="190">
        <v>76.400000000000006</v>
      </c>
      <c r="D9" s="190">
        <v>77.2</v>
      </c>
      <c r="E9" s="11"/>
      <c r="F9" s="11"/>
      <c r="G9" s="21"/>
      <c r="H9" s="12"/>
      <c r="I9" s="12"/>
      <c r="J9" s="12"/>
      <c r="K9" s="13"/>
    </row>
    <row r="10" spans="1:11" x14ac:dyDescent="0.2">
      <c r="A10" s="100" t="s">
        <v>81</v>
      </c>
      <c r="B10" s="191">
        <v>78.8</v>
      </c>
      <c r="C10" s="191">
        <v>90.2</v>
      </c>
      <c r="D10" s="192">
        <v>79.5</v>
      </c>
      <c r="E10" s="8"/>
      <c r="F10" s="11"/>
      <c r="G10" s="14"/>
      <c r="H10" s="15"/>
      <c r="I10" s="15"/>
      <c r="J10" s="16"/>
      <c r="K10" s="13"/>
    </row>
    <row r="11" spans="1:11" x14ac:dyDescent="0.2">
      <c r="A11" s="100" t="s">
        <v>82</v>
      </c>
      <c r="B11" s="191">
        <v>73.2</v>
      </c>
      <c r="C11" s="191">
        <v>75.400000000000006</v>
      </c>
      <c r="D11" s="192">
        <v>75.2</v>
      </c>
      <c r="E11" s="8"/>
      <c r="F11" s="11"/>
      <c r="G11" s="14"/>
      <c r="H11" s="15"/>
      <c r="I11" s="15"/>
      <c r="J11" s="16"/>
      <c r="K11" s="13"/>
    </row>
    <row r="12" spans="1:11" x14ac:dyDescent="0.2">
      <c r="A12" s="97" t="s">
        <v>36</v>
      </c>
      <c r="B12" s="187">
        <v>74.3</v>
      </c>
      <c r="C12" s="187">
        <v>78.900000000000006</v>
      </c>
      <c r="D12" s="187">
        <v>76</v>
      </c>
      <c r="E12" s="8"/>
      <c r="F12" s="11"/>
      <c r="G12" s="21"/>
      <c r="H12" s="12"/>
      <c r="I12" s="12"/>
      <c r="J12" s="12"/>
      <c r="K12" s="13"/>
    </row>
    <row r="13" spans="1:11" x14ac:dyDescent="0.2">
      <c r="A13" s="98" t="s">
        <v>81</v>
      </c>
      <c r="B13" s="188">
        <v>74.599999999999994</v>
      </c>
      <c r="C13" s="188">
        <v>85.5</v>
      </c>
      <c r="D13" s="189">
        <v>75.900000000000006</v>
      </c>
      <c r="E13" s="8"/>
      <c r="F13" s="11"/>
      <c r="G13" s="14"/>
      <c r="H13" s="15"/>
      <c r="I13" s="15"/>
      <c r="J13" s="16"/>
      <c r="K13" s="13"/>
    </row>
    <row r="14" spans="1:11" x14ac:dyDescent="0.2">
      <c r="A14" s="98" t="s">
        <v>82</v>
      </c>
      <c r="B14" s="188">
        <v>73.7</v>
      </c>
      <c r="C14" s="188">
        <v>77.7</v>
      </c>
      <c r="D14" s="189">
        <v>76</v>
      </c>
      <c r="E14" s="8"/>
      <c r="G14" s="14"/>
      <c r="H14" s="15"/>
      <c r="I14" s="15"/>
      <c r="J14" s="16"/>
      <c r="K14" s="13"/>
    </row>
    <row r="15" spans="1:11" x14ac:dyDescent="0.2">
      <c r="A15" s="99" t="s">
        <v>30</v>
      </c>
      <c r="B15" s="190">
        <v>84.7</v>
      </c>
      <c r="C15" s="190">
        <v>89.6</v>
      </c>
      <c r="D15" s="190">
        <v>85.9</v>
      </c>
      <c r="E15" s="11"/>
      <c r="F15" s="11"/>
      <c r="G15" s="21"/>
      <c r="H15" s="12"/>
      <c r="I15" s="12"/>
      <c r="J15" s="12"/>
      <c r="K15" s="13"/>
    </row>
    <row r="16" spans="1:11" x14ac:dyDescent="0.2">
      <c r="A16" s="100" t="s">
        <v>81</v>
      </c>
      <c r="B16" s="191">
        <v>84.4</v>
      </c>
      <c r="C16" s="191">
        <v>90.5</v>
      </c>
      <c r="D16" s="192">
        <v>85</v>
      </c>
      <c r="E16" s="8"/>
      <c r="F16" s="11"/>
      <c r="G16" s="14"/>
      <c r="H16" s="15"/>
      <c r="I16" s="15"/>
      <c r="J16" s="16"/>
      <c r="K16" s="13"/>
    </row>
    <row r="17" spans="1:11" x14ac:dyDescent="0.2">
      <c r="A17" s="100" t="s">
        <v>82</v>
      </c>
      <c r="B17" s="191">
        <v>87</v>
      </c>
      <c r="C17" s="191">
        <v>89.2</v>
      </c>
      <c r="D17" s="192">
        <v>88.5</v>
      </c>
      <c r="E17" s="8"/>
      <c r="F17" s="11"/>
      <c r="G17" s="14"/>
      <c r="H17" s="15"/>
      <c r="I17" s="15"/>
      <c r="J17" s="16"/>
      <c r="K17" s="13"/>
    </row>
    <row r="18" spans="1:11" x14ac:dyDescent="0.2">
      <c r="A18" s="101" t="s">
        <v>80</v>
      </c>
      <c r="B18" s="193"/>
      <c r="C18" s="193"/>
      <c r="D18" s="193"/>
      <c r="E18" s="8"/>
      <c r="F18" s="11"/>
      <c r="G18" s="17"/>
      <c r="H18" s="18"/>
      <c r="I18" s="18"/>
      <c r="J18" s="18"/>
      <c r="K18" s="13"/>
    </row>
    <row r="19" spans="1:11" x14ac:dyDescent="0.2">
      <c r="A19" s="102" t="s">
        <v>78</v>
      </c>
      <c r="B19" s="248">
        <v>79.8</v>
      </c>
      <c r="C19" s="248">
        <v>85.9</v>
      </c>
      <c r="D19" s="248">
        <v>82.5</v>
      </c>
      <c r="E19" s="8"/>
      <c r="F19" s="11"/>
      <c r="G19" s="21"/>
      <c r="H19" s="12"/>
      <c r="I19" s="12"/>
      <c r="J19" s="12"/>
      <c r="K19" s="13"/>
    </row>
    <row r="20" spans="1:11" x14ac:dyDescent="0.2">
      <c r="A20" s="103" t="s">
        <v>81</v>
      </c>
      <c r="B20" s="249">
        <v>79.7</v>
      </c>
      <c r="C20" s="249">
        <v>85.4</v>
      </c>
      <c r="D20" s="250">
        <v>80.599999999999994</v>
      </c>
      <c r="E20" s="8"/>
      <c r="F20" s="11"/>
      <c r="G20" s="14"/>
      <c r="H20" s="15"/>
      <c r="I20" s="15"/>
      <c r="J20" s="16"/>
      <c r="K20" s="13"/>
    </row>
    <row r="21" spans="1:11" x14ac:dyDescent="0.2">
      <c r="A21" s="103" t="s">
        <v>82</v>
      </c>
      <c r="B21" s="249">
        <v>79.8</v>
      </c>
      <c r="C21" s="249">
        <v>86</v>
      </c>
      <c r="D21" s="250">
        <v>83.9</v>
      </c>
      <c r="E21" s="8"/>
      <c r="F21" s="11"/>
      <c r="G21" s="14"/>
      <c r="H21" s="15"/>
      <c r="I21" s="15"/>
      <c r="J21" s="16"/>
      <c r="K21" s="13"/>
    </row>
    <row r="22" spans="1:11" x14ac:dyDescent="0.2">
      <c r="A22" s="104" t="s">
        <v>36</v>
      </c>
      <c r="B22" s="197">
        <v>77.400000000000006</v>
      </c>
      <c r="C22" s="197">
        <v>82.8</v>
      </c>
      <c r="D22" s="197">
        <v>80</v>
      </c>
      <c r="E22" s="11"/>
      <c r="F22" s="11"/>
      <c r="G22" s="21"/>
      <c r="H22" s="12"/>
      <c r="I22" s="12"/>
      <c r="J22" s="12"/>
      <c r="K22" s="13"/>
    </row>
    <row r="23" spans="1:11" x14ac:dyDescent="0.2">
      <c r="A23" s="105" t="s">
        <v>81</v>
      </c>
      <c r="B23" s="198">
        <v>78.599999999999994</v>
      </c>
      <c r="C23" s="198">
        <v>87</v>
      </c>
      <c r="D23" s="199">
        <v>80.599999999999994</v>
      </c>
      <c r="E23" s="8"/>
      <c r="F23" s="11"/>
      <c r="G23" s="14"/>
      <c r="H23" s="15"/>
      <c r="I23" s="15"/>
      <c r="J23" s="16"/>
      <c r="K23" s="13"/>
    </row>
    <row r="24" spans="1:11" x14ac:dyDescent="0.2">
      <c r="A24" s="105" t="s">
        <v>82</v>
      </c>
      <c r="B24" s="198">
        <v>76.3</v>
      </c>
      <c r="C24" s="198">
        <v>82</v>
      </c>
      <c r="D24" s="199">
        <v>79.8</v>
      </c>
      <c r="E24" s="8"/>
      <c r="F24" s="11"/>
      <c r="G24" s="14"/>
      <c r="H24" s="15"/>
      <c r="I24" s="15"/>
      <c r="J24" s="16"/>
      <c r="K24" s="13"/>
    </row>
    <row r="25" spans="1:11" x14ac:dyDescent="0.2">
      <c r="A25" s="102" t="s">
        <v>30</v>
      </c>
      <c r="B25" s="194">
        <v>85.1</v>
      </c>
      <c r="C25" s="194">
        <v>89.7</v>
      </c>
      <c r="D25" s="194">
        <v>86.9</v>
      </c>
      <c r="E25" s="8"/>
      <c r="F25" s="11"/>
      <c r="G25" s="21"/>
      <c r="H25" s="12"/>
      <c r="I25" s="12"/>
      <c r="J25" s="12"/>
      <c r="K25" s="13"/>
    </row>
    <row r="26" spans="1:11" x14ac:dyDescent="0.2">
      <c r="A26" s="103" t="s">
        <v>81</v>
      </c>
      <c r="B26" s="195">
        <v>84.5</v>
      </c>
      <c r="C26" s="195">
        <v>88.6</v>
      </c>
      <c r="D26" s="196">
        <v>85.2</v>
      </c>
      <c r="E26" s="8"/>
      <c r="F26" s="11"/>
      <c r="G26" s="14"/>
      <c r="H26" s="15"/>
      <c r="I26" s="15"/>
      <c r="J26" s="16"/>
      <c r="K26" s="13"/>
    </row>
    <row r="27" spans="1:11" x14ac:dyDescent="0.2">
      <c r="A27" s="103" t="s">
        <v>82</v>
      </c>
      <c r="B27" s="195">
        <v>86.6</v>
      </c>
      <c r="C27" s="195">
        <v>90</v>
      </c>
      <c r="D27" s="196">
        <v>88.8</v>
      </c>
      <c r="E27" s="8"/>
      <c r="F27" s="11"/>
      <c r="G27" s="14"/>
      <c r="H27" s="15"/>
      <c r="I27" s="15"/>
      <c r="J27" s="16"/>
      <c r="K27" s="13"/>
    </row>
    <row r="28" spans="1:11" x14ac:dyDescent="0.2">
      <c r="A28" s="19"/>
    </row>
    <row r="29" spans="1:11" x14ac:dyDescent="0.2">
      <c r="A29" s="374" t="s">
        <v>190</v>
      </c>
      <c r="B29" s="375"/>
      <c r="C29" s="375"/>
      <c r="D29" s="375"/>
      <c r="E29" s="375"/>
      <c r="F29" s="375"/>
      <c r="G29" s="375"/>
      <c r="H29" s="375"/>
      <c r="I29" s="375"/>
      <c r="J29" s="375"/>
    </row>
    <row r="30" spans="1:11" x14ac:dyDescent="0.2">
      <c r="A30" s="376" t="s">
        <v>200</v>
      </c>
      <c r="B30" s="377"/>
      <c r="C30" s="377"/>
      <c r="D30" s="377"/>
      <c r="E30" s="377"/>
      <c r="F30" s="377"/>
      <c r="G30" s="377"/>
      <c r="H30" s="377"/>
      <c r="I30" s="377"/>
      <c r="J30" s="377"/>
    </row>
    <row r="31" spans="1:11" x14ac:dyDescent="0.2">
      <c r="A31" s="378" t="s">
        <v>219</v>
      </c>
      <c r="B31" s="378"/>
      <c r="C31" s="378"/>
      <c r="D31" s="378"/>
      <c r="E31" s="378"/>
      <c r="F31" s="378"/>
      <c r="G31" s="378"/>
      <c r="H31" s="378"/>
      <c r="I31" s="378"/>
      <c r="J31" s="378"/>
    </row>
    <row r="32" spans="1:11" x14ac:dyDescent="0.2"/>
    <row r="33" spans="6:6" hidden="1" x14ac:dyDescent="0.2"/>
    <row r="34" spans="6:6" hidden="1" x14ac:dyDescent="0.2"/>
    <row r="35" spans="6:6" hidden="1" x14ac:dyDescent="0.2">
      <c r="F35" s="11"/>
    </row>
  </sheetData>
  <mergeCells count="5">
    <mergeCell ref="A2:D2"/>
    <mergeCell ref="A1:J1"/>
    <mergeCell ref="A29:J29"/>
    <mergeCell ref="A30:J30"/>
    <mergeCell ref="A31:J3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33"/>
  <sheetViews>
    <sheetView topLeftCell="A9" workbookViewId="0">
      <selection activeCell="B33" sqref="B33"/>
    </sheetView>
  </sheetViews>
  <sheetFormatPr baseColWidth="10" defaultRowHeight="12.75" x14ac:dyDescent="0.2"/>
  <cols>
    <col min="1" max="1" width="10.7109375" customWidth="1"/>
  </cols>
  <sheetData>
    <row r="2" spans="1:1" ht="15" x14ac:dyDescent="0.2">
      <c r="A2" s="211"/>
    </row>
    <row r="3" spans="1:1" ht="14.25" x14ac:dyDescent="0.2">
      <c r="A3" s="212"/>
    </row>
    <row r="4" spans="1:1" ht="14.25" x14ac:dyDescent="0.2">
      <c r="A4" s="213"/>
    </row>
    <row r="5" spans="1:1" ht="14.25" x14ac:dyDescent="0.2">
      <c r="A5" s="212"/>
    </row>
    <row r="6" spans="1:1" ht="14.25" x14ac:dyDescent="0.2">
      <c r="A6" s="212"/>
    </row>
    <row r="7" spans="1:1" ht="15" x14ac:dyDescent="0.2">
      <c r="A7" s="211"/>
    </row>
    <row r="8" spans="1:1" ht="15" x14ac:dyDescent="0.2">
      <c r="A8" s="211"/>
    </row>
    <row r="33" spans="2:2" x14ac:dyDescent="0.2">
      <c r="B33" s="76" t="s">
        <v>218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4"/>
  <sheetViews>
    <sheetView topLeftCell="A6" workbookViewId="0">
      <selection activeCell="A30" sqref="A30"/>
    </sheetView>
  </sheetViews>
  <sheetFormatPr baseColWidth="10" defaultColWidth="3.85546875" defaultRowHeight="12.75" zeroHeight="1" x14ac:dyDescent="0.2"/>
  <cols>
    <col min="1" max="10" width="17" style="24" customWidth="1"/>
    <col min="11" max="11" width="15.140625" style="24" customWidth="1"/>
    <col min="12" max="12" width="6.85546875" style="48" hidden="1" customWidth="1"/>
    <col min="13" max="15" width="11.42578125" style="48" hidden="1" customWidth="1"/>
    <col min="16" max="255" width="11.42578125" style="24" hidden="1" customWidth="1"/>
    <col min="256" max="16384" width="3.85546875" style="24"/>
  </cols>
  <sheetData>
    <row r="1" spans="1:15" x14ac:dyDescent="0.2">
      <c r="A1" s="295" t="s">
        <v>77</v>
      </c>
      <c r="B1" s="295"/>
      <c r="C1" s="295"/>
      <c r="D1" s="295"/>
    </row>
    <row r="2" spans="1:15" x14ac:dyDescent="0.2">
      <c r="L2" s="24"/>
      <c r="M2" s="24"/>
      <c r="N2" s="24"/>
      <c r="O2" s="24"/>
    </row>
    <row r="3" spans="1:15" ht="25.5" customHeight="1" x14ac:dyDescent="0.2">
      <c r="A3" s="301"/>
      <c r="B3" s="303" t="s">
        <v>27</v>
      </c>
      <c r="C3" s="296" t="s">
        <v>28</v>
      </c>
      <c r="D3" s="297"/>
      <c r="E3" s="298"/>
      <c r="F3" s="299" t="s">
        <v>175</v>
      </c>
      <c r="G3" s="299" t="s">
        <v>176</v>
      </c>
      <c r="H3" s="296" t="s">
        <v>117</v>
      </c>
      <c r="I3" s="297"/>
      <c r="J3" s="298"/>
      <c r="L3" s="24"/>
      <c r="M3" s="24"/>
      <c r="N3" s="24"/>
      <c r="O3" s="24"/>
    </row>
    <row r="4" spans="1:15" ht="24.75" customHeight="1" x14ac:dyDescent="0.2">
      <c r="A4" s="302"/>
      <c r="B4" s="304"/>
      <c r="C4" s="123" t="s">
        <v>167</v>
      </c>
      <c r="D4" s="123" t="s">
        <v>174</v>
      </c>
      <c r="E4" s="124" t="s">
        <v>162</v>
      </c>
      <c r="F4" s="300"/>
      <c r="G4" s="300"/>
      <c r="H4" s="123" t="s">
        <v>167</v>
      </c>
      <c r="I4" s="123" t="s">
        <v>174</v>
      </c>
      <c r="J4" s="124" t="s">
        <v>161</v>
      </c>
      <c r="L4" s="24"/>
      <c r="M4" s="24"/>
      <c r="N4" s="24"/>
      <c r="O4" s="24"/>
    </row>
    <row r="5" spans="1:15" x14ac:dyDescent="0.2">
      <c r="A5" s="311" t="s">
        <v>29</v>
      </c>
      <c r="B5" s="61" t="s">
        <v>30</v>
      </c>
      <c r="C5" s="257">
        <v>152268</v>
      </c>
      <c r="D5" s="257">
        <v>154093</v>
      </c>
      <c r="E5" s="258">
        <v>1.2</v>
      </c>
      <c r="F5" s="259">
        <v>32.200000000000003</v>
      </c>
      <c r="G5" s="259">
        <v>24.37</v>
      </c>
      <c r="H5" s="257">
        <v>91027</v>
      </c>
      <c r="I5" s="257">
        <v>90591</v>
      </c>
      <c r="J5" s="258">
        <v>-0.47897876454239263</v>
      </c>
      <c r="K5" s="241"/>
      <c r="L5" s="50"/>
      <c r="M5" s="51"/>
      <c r="N5" s="24"/>
      <c r="O5" s="24"/>
    </row>
    <row r="6" spans="1:15" x14ac:dyDescent="0.2">
      <c r="A6" s="312"/>
      <c r="B6" s="62" t="s">
        <v>131</v>
      </c>
      <c r="C6" s="257">
        <v>6261</v>
      </c>
      <c r="D6" s="257">
        <v>6609</v>
      </c>
      <c r="E6" s="258">
        <v>5.6</v>
      </c>
      <c r="F6" s="259">
        <v>1.4</v>
      </c>
      <c r="G6" s="259">
        <v>35.409999999999997</v>
      </c>
      <c r="H6" s="257">
        <v>6213</v>
      </c>
      <c r="I6" s="257">
        <v>6561</v>
      </c>
      <c r="J6" s="258">
        <v>5.601158860453892</v>
      </c>
      <c r="K6" s="241"/>
      <c r="L6" s="52"/>
      <c r="M6" s="51"/>
      <c r="N6" s="24"/>
      <c r="O6" s="24"/>
    </row>
    <row r="7" spans="1:15" x14ac:dyDescent="0.2">
      <c r="A7" s="312"/>
      <c r="B7" s="61" t="s">
        <v>31</v>
      </c>
      <c r="C7" s="257">
        <v>6345</v>
      </c>
      <c r="D7" s="257">
        <v>7000</v>
      </c>
      <c r="E7" s="258">
        <v>10.3</v>
      </c>
      <c r="F7" s="259">
        <v>1.5</v>
      </c>
      <c r="G7" s="259">
        <v>44.43</v>
      </c>
      <c r="H7" s="257">
        <v>4836</v>
      </c>
      <c r="I7" s="257">
        <v>5395</v>
      </c>
      <c r="J7" s="258">
        <v>11.559139784946225</v>
      </c>
      <c r="K7" s="241"/>
      <c r="L7" s="52"/>
      <c r="M7" s="51"/>
      <c r="N7" s="24"/>
      <c r="O7" s="24"/>
    </row>
    <row r="8" spans="1:15" s="23" customFormat="1" x14ac:dyDescent="0.2">
      <c r="A8" s="313"/>
      <c r="B8" s="63" t="s">
        <v>26</v>
      </c>
      <c r="C8" s="260">
        <v>164874</v>
      </c>
      <c r="D8" s="260">
        <v>167702</v>
      </c>
      <c r="E8" s="261">
        <v>1.7</v>
      </c>
      <c r="F8" s="262">
        <v>35</v>
      </c>
      <c r="G8" s="262">
        <v>25.64</v>
      </c>
      <c r="H8" s="260">
        <v>102076</v>
      </c>
      <c r="I8" s="260">
        <v>102547</v>
      </c>
      <c r="J8" s="261">
        <v>0.46142090207297315</v>
      </c>
      <c r="K8" s="241"/>
      <c r="L8" s="52"/>
      <c r="M8" s="51"/>
    </row>
    <row r="9" spans="1:15" x14ac:dyDescent="0.2">
      <c r="A9" s="314" t="s">
        <v>32</v>
      </c>
      <c r="B9" s="59" t="s">
        <v>33</v>
      </c>
      <c r="C9" s="263">
        <v>51859</v>
      </c>
      <c r="D9" s="263">
        <v>53594</v>
      </c>
      <c r="E9" s="264">
        <v>3.3</v>
      </c>
      <c r="F9" s="265">
        <v>11.2</v>
      </c>
      <c r="G9" s="265">
        <v>19.82</v>
      </c>
      <c r="H9" s="263">
        <v>21403</v>
      </c>
      <c r="I9" s="263">
        <v>22609</v>
      </c>
      <c r="J9" s="264">
        <v>5.6347241040975549</v>
      </c>
      <c r="K9" s="241"/>
      <c r="L9" s="50"/>
      <c r="M9" s="51"/>
      <c r="N9" s="24"/>
      <c r="O9" s="24"/>
    </row>
    <row r="10" spans="1:15" x14ac:dyDescent="0.2">
      <c r="A10" s="315"/>
      <c r="B10" s="59" t="s">
        <v>34</v>
      </c>
      <c r="C10" s="263">
        <v>39107</v>
      </c>
      <c r="D10" s="263">
        <v>39595</v>
      </c>
      <c r="E10" s="264">
        <v>1.2</v>
      </c>
      <c r="F10" s="265">
        <v>8.3000000000000007</v>
      </c>
      <c r="G10" s="265">
        <v>46.27</v>
      </c>
      <c r="H10" s="263">
        <v>20747</v>
      </c>
      <c r="I10" s="263">
        <v>21533</v>
      </c>
      <c r="J10" s="264">
        <v>3.7884995421024747</v>
      </c>
      <c r="K10" s="241"/>
      <c r="L10" s="52"/>
      <c r="M10" s="51"/>
      <c r="N10" s="24"/>
      <c r="O10" s="24"/>
    </row>
    <row r="11" spans="1:15" x14ac:dyDescent="0.2">
      <c r="A11" s="315"/>
      <c r="B11" s="59" t="s">
        <v>31</v>
      </c>
      <c r="C11" s="263">
        <v>12487</v>
      </c>
      <c r="D11" s="263">
        <v>14066</v>
      </c>
      <c r="E11" s="264">
        <v>12.6</v>
      </c>
      <c r="F11" s="265">
        <v>2.9</v>
      </c>
      <c r="G11" s="265">
        <v>37.24</v>
      </c>
      <c r="H11" s="263">
        <v>9064</v>
      </c>
      <c r="I11" s="263">
        <v>10698</v>
      </c>
      <c r="J11" s="264">
        <v>18.027360988526041</v>
      </c>
      <c r="K11" s="241"/>
      <c r="L11" s="52"/>
      <c r="M11" s="51"/>
      <c r="N11" s="24"/>
      <c r="O11" s="24"/>
    </row>
    <row r="12" spans="1:15" s="23" customFormat="1" x14ac:dyDescent="0.2">
      <c r="A12" s="316"/>
      <c r="B12" s="60" t="s">
        <v>26</v>
      </c>
      <c r="C12" s="266">
        <v>103453</v>
      </c>
      <c r="D12" s="266">
        <v>107255</v>
      </c>
      <c r="E12" s="267">
        <v>3.7</v>
      </c>
      <c r="F12" s="268">
        <v>22.4</v>
      </c>
      <c r="G12" s="268">
        <v>31.86</v>
      </c>
      <c r="H12" s="266">
        <v>51214</v>
      </c>
      <c r="I12" s="266">
        <v>54840</v>
      </c>
      <c r="J12" s="267">
        <v>7.0800952864451094</v>
      </c>
      <c r="K12" s="241"/>
      <c r="L12" s="52"/>
      <c r="M12" s="51"/>
    </row>
    <row r="13" spans="1:15" s="23" customFormat="1" x14ac:dyDescent="0.2">
      <c r="A13" s="317" t="s">
        <v>35</v>
      </c>
      <c r="B13" s="318"/>
      <c r="C13" s="269">
        <v>268327</v>
      </c>
      <c r="D13" s="269">
        <v>274957</v>
      </c>
      <c r="E13" s="270">
        <v>2.5</v>
      </c>
      <c r="F13" s="271">
        <v>57.4</v>
      </c>
      <c r="G13" s="271">
        <v>28.07</v>
      </c>
      <c r="H13" s="269">
        <v>153290</v>
      </c>
      <c r="I13" s="269">
        <v>157387</v>
      </c>
      <c r="J13" s="270">
        <v>2.6727118533498517</v>
      </c>
      <c r="K13" s="241"/>
      <c r="L13" s="52"/>
      <c r="M13" s="51"/>
    </row>
    <row r="14" spans="1:15" x14ac:dyDescent="0.2">
      <c r="A14" s="314" t="s">
        <v>21</v>
      </c>
      <c r="B14" s="59" t="s">
        <v>36</v>
      </c>
      <c r="C14" s="263">
        <v>72608</v>
      </c>
      <c r="D14" s="263">
        <v>79226</v>
      </c>
      <c r="E14" s="264">
        <v>9.1</v>
      </c>
      <c r="F14" s="265">
        <v>16.5</v>
      </c>
      <c r="G14" s="265">
        <v>34.97</v>
      </c>
      <c r="H14" s="263">
        <v>41141</v>
      </c>
      <c r="I14" s="263">
        <v>45221</v>
      </c>
      <c r="J14" s="264">
        <v>9.9171143141878026</v>
      </c>
      <c r="K14" s="241"/>
      <c r="L14" s="50"/>
      <c r="M14" s="53"/>
      <c r="N14" s="53"/>
    </row>
    <row r="15" spans="1:15" x14ac:dyDescent="0.2">
      <c r="A15" s="315"/>
      <c r="B15" s="59" t="s">
        <v>37</v>
      </c>
      <c r="C15" s="263">
        <v>7669</v>
      </c>
      <c r="D15" s="263">
        <v>8144</v>
      </c>
      <c r="E15" s="264">
        <v>6.2</v>
      </c>
      <c r="F15" s="265">
        <v>1.7</v>
      </c>
      <c r="G15" s="265">
        <v>38.68</v>
      </c>
      <c r="H15" s="263">
        <v>5033</v>
      </c>
      <c r="I15" s="263">
        <v>5608</v>
      </c>
      <c r="J15" s="264">
        <v>11.424597655473878</v>
      </c>
      <c r="K15" s="241"/>
      <c r="L15" s="52"/>
      <c r="M15" s="54"/>
      <c r="N15" s="54"/>
    </row>
    <row r="16" spans="1:15" x14ac:dyDescent="0.2">
      <c r="A16" s="315"/>
      <c r="B16" s="59" t="s">
        <v>31</v>
      </c>
      <c r="C16" s="263">
        <v>8274</v>
      </c>
      <c r="D16" s="263">
        <v>8490</v>
      </c>
      <c r="E16" s="264">
        <v>2.6</v>
      </c>
      <c r="F16" s="265">
        <v>1.8</v>
      </c>
      <c r="G16" s="265">
        <v>47.64</v>
      </c>
      <c r="H16" s="263">
        <v>4857</v>
      </c>
      <c r="I16" s="263">
        <v>5439</v>
      </c>
      <c r="J16" s="264">
        <v>11.982705373687462</v>
      </c>
      <c r="K16" s="241"/>
      <c r="L16" s="52"/>
      <c r="M16" s="54"/>
      <c r="N16" s="54"/>
    </row>
    <row r="17" spans="1:15" s="23" customFormat="1" x14ac:dyDescent="0.2">
      <c r="A17" s="316"/>
      <c r="B17" s="60" t="s">
        <v>26</v>
      </c>
      <c r="C17" s="266">
        <v>88551</v>
      </c>
      <c r="D17" s="266">
        <v>95860</v>
      </c>
      <c r="E17" s="267">
        <v>8.3000000000000007</v>
      </c>
      <c r="F17" s="268">
        <v>20</v>
      </c>
      <c r="G17" s="268">
        <v>36.5</v>
      </c>
      <c r="H17" s="266">
        <v>51031</v>
      </c>
      <c r="I17" s="266">
        <v>56268</v>
      </c>
      <c r="J17" s="267">
        <v>10.262389527933991</v>
      </c>
      <c r="K17" s="241"/>
      <c r="L17" s="52"/>
      <c r="M17" s="54"/>
      <c r="N17" s="54"/>
      <c r="O17" s="55"/>
    </row>
    <row r="18" spans="1:15" x14ac:dyDescent="0.2">
      <c r="A18" s="311" t="s">
        <v>23</v>
      </c>
      <c r="B18" s="61" t="s">
        <v>38</v>
      </c>
      <c r="C18" s="257">
        <v>20907</v>
      </c>
      <c r="D18" s="257">
        <v>22851</v>
      </c>
      <c r="E18" s="258">
        <v>9.3000000000000007</v>
      </c>
      <c r="F18" s="259">
        <v>4.8</v>
      </c>
      <c r="G18" s="259">
        <v>44.36</v>
      </c>
      <c r="H18" s="257">
        <v>20632</v>
      </c>
      <c r="I18" s="257">
        <v>22604</v>
      </c>
      <c r="J18" s="258">
        <v>9.5579682047305159</v>
      </c>
      <c r="K18" s="241"/>
      <c r="L18" s="52"/>
      <c r="M18" s="53"/>
      <c r="N18" s="53"/>
    </row>
    <row r="19" spans="1:15" x14ac:dyDescent="0.2">
      <c r="A19" s="312"/>
      <c r="B19" s="61" t="s">
        <v>31</v>
      </c>
      <c r="C19" s="257">
        <v>10675</v>
      </c>
      <c r="D19" s="257">
        <v>16655</v>
      </c>
      <c r="E19" s="258">
        <v>56</v>
      </c>
      <c r="F19" s="259">
        <v>3.5</v>
      </c>
      <c r="G19" s="259">
        <v>52.79</v>
      </c>
      <c r="H19" s="257">
        <v>7598</v>
      </c>
      <c r="I19" s="257">
        <v>13160</v>
      </c>
      <c r="J19" s="258">
        <v>73.203474598578566</v>
      </c>
      <c r="K19" s="241"/>
      <c r="L19" s="52"/>
      <c r="M19" s="54"/>
      <c r="N19" s="54"/>
    </row>
    <row r="20" spans="1:15" s="23" customFormat="1" x14ac:dyDescent="0.2">
      <c r="A20" s="313"/>
      <c r="B20" s="63" t="s">
        <v>26</v>
      </c>
      <c r="C20" s="260">
        <v>31582</v>
      </c>
      <c r="D20" s="260">
        <v>39506</v>
      </c>
      <c r="E20" s="261">
        <v>25.1</v>
      </c>
      <c r="F20" s="262">
        <v>8.3000000000000007</v>
      </c>
      <c r="G20" s="262">
        <v>47.92</v>
      </c>
      <c r="H20" s="260">
        <v>28230</v>
      </c>
      <c r="I20" s="260">
        <v>35764</v>
      </c>
      <c r="J20" s="261">
        <v>26.687920651788886</v>
      </c>
      <c r="K20" s="241"/>
      <c r="L20" s="52"/>
      <c r="M20" s="54"/>
      <c r="N20" s="54"/>
      <c r="O20" s="55"/>
    </row>
    <row r="21" spans="1:15" x14ac:dyDescent="0.2">
      <c r="A21" s="314" t="s">
        <v>25</v>
      </c>
      <c r="B21" s="59" t="s">
        <v>39</v>
      </c>
      <c r="C21" s="263">
        <v>24396</v>
      </c>
      <c r="D21" s="263">
        <v>25602</v>
      </c>
      <c r="E21" s="264">
        <v>4.9000000000000004</v>
      </c>
      <c r="F21" s="265">
        <v>5.3</v>
      </c>
      <c r="G21" s="265">
        <v>18.57</v>
      </c>
      <c r="H21" s="263">
        <v>9134</v>
      </c>
      <c r="I21" s="263">
        <v>10191</v>
      </c>
      <c r="J21" s="264">
        <v>11.572148018392813</v>
      </c>
      <c r="K21" s="241"/>
      <c r="L21" s="52"/>
      <c r="M21" s="54"/>
      <c r="N21" s="54"/>
    </row>
    <row r="22" spans="1:15" x14ac:dyDescent="0.2">
      <c r="A22" s="315"/>
      <c r="B22" s="59" t="s">
        <v>40</v>
      </c>
      <c r="C22" s="263">
        <v>19394</v>
      </c>
      <c r="D22" s="263">
        <v>21463</v>
      </c>
      <c r="E22" s="264">
        <v>10.7</v>
      </c>
      <c r="F22" s="265">
        <v>4.5</v>
      </c>
      <c r="G22" s="265">
        <v>54.14</v>
      </c>
      <c r="H22" s="263">
        <v>13818</v>
      </c>
      <c r="I22" s="263">
        <v>15537</v>
      </c>
      <c r="J22" s="264">
        <v>12.440295267042977</v>
      </c>
      <c r="K22" s="241"/>
      <c r="L22" s="52"/>
      <c r="M22" s="53"/>
      <c r="N22" s="53"/>
    </row>
    <row r="23" spans="1:15" x14ac:dyDescent="0.2">
      <c r="A23" s="315"/>
      <c r="B23" s="59" t="s">
        <v>31</v>
      </c>
      <c r="C23" s="263">
        <v>15877</v>
      </c>
      <c r="D23" s="263">
        <v>21415</v>
      </c>
      <c r="E23" s="264">
        <v>34.9</v>
      </c>
      <c r="F23" s="265">
        <v>4.5</v>
      </c>
      <c r="G23" s="265">
        <v>49.49</v>
      </c>
      <c r="H23" s="263">
        <v>10018</v>
      </c>
      <c r="I23" s="263">
        <v>14778</v>
      </c>
      <c r="J23" s="264">
        <v>47.514473946895585</v>
      </c>
      <c r="K23" s="241"/>
      <c r="L23" s="52"/>
      <c r="M23" s="54"/>
      <c r="N23" s="54"/>
    </row>
    <row r="24" spans="1:15" s="23" customFormat="1" x14ac:dyDescent="0.2">
      <c r="A24" s="316"/>
      <c r="B24" s="60" t="s">
        <v>26</v>
      </c>
      <c r="C24" s="266">
        <v>59667</v>
      </c>
      <c r="D24" s="266">
        <v>68480</v>
      </c>
      <c r="E24" s="267">
        <v>14.8</v>
      </c>
      <c r="F24" s="268">
        <v>14.3</v>
      </c>
      <c r="G24" s="268">
        <v>39.380000000000003</v>
      </c>
      <c r="H24" s="266">
        <v>32970</v>
      </c>
      <c r="I24" s="266">
        <v>40506</v>
      </c>
      <c r="J24" s="267">
        <v>22.857142857142865</v>
      </c>
      <c r="K24" s="241"/>
      <c r="L24" s="52"/>
      <c r="M24" s="54"/>
      <c r="N24" s="54"/>
      <c r="O24" s="55"/>
    </row>
    <row r="25" spans="1:15" s="23" customFormat="1" x14ac:dyDescent="0.2">
      <c r="A25" s="309" t="s">
        <v>41</v>
      </c>
      <c r="B25" s="310"/>
      <c r="C25" s="269">
        <v>179800</v>
      </c>
      <c r="D25" s="269">
        <v>203846</v>
      </c>
      <c r="E25" s="270">
        <v>13.4</v>
      </c>
      <c r="F25" s="271">
        <v>42.6</v>
      </c>
      <c r="G25" s="271">
        <v>39.64</v>
      </c>
      <c r="H25" s="269">
        <v>112231</v>
      </c>
      <c r="I25" s="269">
        <v>132538</v>
      </c>
      <c r="J25" s="270">
        <v>18.093931266762308</v>
      </c>
      <c r="K25" s="241"/>
      <c r="L25" s="52"/>
      <c r="M25" s="54"/>
      <c r="N25" s="54"/>
      <c r="O25" s="55"/>
    </row>
    <row r="26" spans="1:15" s="23" customFormat="1" x14ac:dyDescent="0.2">
      <c r="A26" s="307" t="s">
        <v>26</v>
      </c>
      <c r="B26" s="308"/>
      <c r="C26" s="272">
        <v>448127</v>
      </c>
      <c r="D26" s="272">
        <v>478803</v>
      </c>
      <c r="E26" s="273">
        <v>6.8</v>
      </c>
      <c r="F26" s="274">
        <v>100</v>
      </c>
      <c r="G26" s="274">
        <v>32.99</v>
      </c>
      <c r="H26" s="272">
        <v>265521</v>
      </c>
      <c r="I26" s="272">
        <v>289925</v>
      </c>
      <c r="J26" s="273">
        <v>9.1909867769404343</v>
      </c>
      <c r="K26" s="241"/>
      <c r="L26" s="52"/>
      <c r="M26" s="53"/>
      <c r="N26" s="53"/>
      <c r="O26" s="55"/>
    </row>
    <row r="27" spans="1:15" x14ac:dyDescent="0.2">
      <c r="A27" s="306" t="s">
        <v>201</v>
      </c>
      <c r="B27" s="306"/>
      <c r="C27" s="306"/>
      <c r="D27" s="306"/>
      <c r="E27" s="306"/>
      <c r="K27" s="241"/>
      <c r="L27" s="56"/>
      <c r="M27" s="53"/>
      <c r="N27" s="53"/>
    </row>
    <row r="28" spans="1:15" x14ac:dyDescent="0.2">
      <c r="A28" s="294" t="s">
        <v>202</v>
      </c>
      <c r="B28" s="294"/>
      <c r="D28" s="49"/>
      <c r="E28" s="24" t="s">
        <v>163</v>
      </c>
      <c r="F28" s="49"/>
      <c r="I28" s="49"/>
      <c r="K28" s="241"/>
    </row>
    <row r="29" spans="1:15" x14ac:dyDescent="0.2">
      <c r="A29" s="305" t="s">
        <v>196</v>
      </c>
      <c r="B29" s="305"/>
      <c r="C29" s="305"/>
      <c r="D29" s="49"/>
      <c r="K29" s="241"/>
    </row>
    <row r="30" spans="1:15" x14ac:dyDescent="0.2">
      <c r="A30" s="76" t="s">
        <v>218</v>
      </c>
      <c r="B30" s="78"/>
      <c r="K30" s="241"/>
    </row>
    <row r="31" spans="1:15" x14ac:dyDescent="0.2"/>
    <row r="32" spans="1:15" hidden="1" x14ac:dyDescent="0.2"/>
    <row r="33" spans="3:6" hidden="1" x14ac:dyDescent="0.2">
      <c r="C33" s="57"/>
      <c r="D33" s="57"/>
      <c r="E33" s="58"/>
      <c r="F33" s="57"/>
    </row>
    <row r="34" spans="3:6" hidden="1" x14ac:dyDescent="0.2">
      <c r="C34" s="49"/>
    </row>
  </sheetData>
  <mergeCells count="18">
    <mergeCell ref="A29:C29"/>
    <mergeCell ref="A27:E27"/>
    <mergeCell ref="A28:B28"/>
    <mergeCell ref="A1:D1"/>
    <mergeCell ref="A26:B26"/>
    <mergeCell ref="A25:B25"/>
    <mergeCell ref="A5:A8"/>
    <mergeCell ref="A9:A12"/>
    <mergeCell ref="A13:B13"/>
    <mergeCell ref="A14:A17"/>
    <mergeCell ref="A18:A20"/>
    <mergeCell ref="A21:A24"/>
    <mergeCell ref="H3:J3"/>
    <mergeCell ref="F3:F4"/>
    <mergeCell ref="G3:G4"/>
    <mergeCell ref="A3:A4"/>
    <mergeCell ref="B3:B4"/>
    <mergeCell ref="C3:E3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A18" sqref="A18"/>
    </sheetView>
  </sheetViews>
  <sheetFormatPr baseColWidth="10" defaultColWidth="0" defaultRowHeight="12.75" zeroHeight="1" x14ac:dyDescent="0.2"/>
  <cols>
    <col min="1" max="1" width="44" style="3" customWidth="1"/>
    <col min="2" max="2" width="11" style="3" customWidth="1"/>
    <col min="3" max="5" width="19.5703125" style="3" customWidth="1"/>
    <col min="6" max="6" width="11.42578125" style="3" customWidth="1"/>
    <col min="7" max="11" width="0" style="3" hidden="1" customWidth="1"/>
    <col min="12" max="16384" width="11.42578125" style="3" hidden="1"/>
  </cols>
  <sheetData>
    <row r="1" spans="1:6" x14ac:dyDescent="0.2">
      <c r="A1" s="331" t="s">
        <v>177</v>
      </c>
      <c r="B1" s="331"/>
      <c r="C1" s="331"/>
      <c r="D1" s="331"/>
      <c r="E1" s="331"/>
    </row>
    <row r="2" spans="1:6" x14ac:dyDescent="0.2"/>
    <row r="3" spans="1:6" s="5" customFormat="1" ht="87" customHeight="1" x14ac:dyDescent="0.2">
      <c r="A3" s="329"/>
      <c r="B3" s="330"/>
      <c r="C3" s="238" t="s">
        <v>217</v>
      </c>
      <c r="D3" s="239" t="s">
        <v>165</v>
      </c>
      <c r="E3" s="239" t="s">
        <v>166</v>
      </c>
    </row>
    <row r="4" spans="1:6" s="5" customFormat="1" x14ac:dyDescent="0.2">
      <c r="A4" s="319" t="s">
        <v>114</v>
      </c>
      <c r="B4" s="320"/>
      <c r="C4" s="285">
        <v>46941</v>
      </c>
      <c r="D4" s="253">
        <v>16.2</v>
      </c>
      <c r="E4" s="289">
        <v>29.776283937046898</v>
      </c>
      <c r="F4" s="237"/>
    </row>
    <row r="5" spans="1:6" s="5" customFormat="1" x14ac:dyDescent="0.2">
      <c r="A5" s="323" t="s">
        <v>133</v>
      </c>
      <c r="B5" s="332"/>
      <c r="C5" s="286">
        <v>43289</v>
      </c>
      <c r="D5" s="254">
        <v>14.9</v>
      </c>
      <c r="E5" s="290">
        <v>27.459701245973299</v>
      </c>
      <c r="F5" s="237"/>
    </row>
    <row r="6" spans="1:6" s="5" customFormat="1" x14ac:dyDescent="0.2">
      <c r="A6" s="325" t="s">
        <v>115</v>
      </c>
      <c r="B6" s="326"/>
      <c r="C6" s="287">
        <v>32327</v>
      </c>
      <c r="D6" s="255">
        <v>11.2</v>
      </c>
      <c r="E6" s="291">
        <v>10.238456797575402</v>
      </c>
      <c r="F6" s="237"/>
    </row>
    <row r="7" spans="1:6" s="5" customFormat="1" x14ac:dyDescent="0.2">
      <c r="A7" s="319" t="s">
        <v>116</v>
      </c>
      <c r="B7" s="320"/>
      <c r="C7" s="285">
        <v>88890</v>
      </c>
      <c r="D7" s="253">
        <v>30.7</v>
      </c>
      <c r="E7" s="289">
        <v>43.4991454186178</v>
      </c>
      <c r="F7" s="237"/>
    </row>
    <row r="8" spans="1:6" s="5" customFormat="1" x14ac:dyDescent="0.2">
      <c r="A8" s="323" t="s">
        <v>73</v>
      </c>
      <c r="B8" s="324"/>
      <c r="C8" s="286">
        <v>42251</v>
      </c>
      <c r="D8" s="254">
        <v>14.6</v>
      </c>
      <c r="E8" s="290">
        <v>26.476138435830148</v>
      </c>
      <c r="F8" s="237"/>
    </row>
    <row r="9" spans="1:6" s="5" customFormat="1" x14ac:dyDescent="0.2">
      <c r="A9" s="323" t="s">
        <v>122</v>
      </c>
      <c r="B9" s="324"/>
      <c r="C9" s="286">
        <v>37774</v>
      </c>
      <c r="D9" s="254">
        <v>13</v>
      </c>
      <c r="E9" s="290">
        <v>12.725320388596263</v>
      </c>
      <c r="F9" s="237"/>
    </row>
    <row r="10" spans="1:6" s="5" customFormat="1" x14ac:dyDescent="0.2">
      <c r="A10" s="325" t="s">
        <v>134</v>
      </c>
      <c r="B10" s="326"/>
      <c r="C10" s="287">
        <v>82651</v>
      </c>
      <c r="D10" s="255">
        <v>28.5</v>
      </c>
      <c r="E10" s="291">
        <v>3.6813713966210679</v>
      </c>
      <c r="F10" s="237"/>
    </row>
    <row r="11" spans="1:6" s="5" customFormat="1" x14ac:dyDescent="0.2">
      <c r="A11" s="327" t="s">
        <v>74</v>
      </c>
      <c r="B11" s="328"/>
      <c r="C11" s="288">
        <v>24657</v>
      </c>
      <c r="D11" s="256">
        <v>8.5</v>
      </c>
      <c r="E11" s="292">
        <v>1.5179144402015414</v>
      </c>
      <c r="F11" s="237"/>
    </row>
    <row r="12" spans="1:6" s="5" customFormat="1" x14ac:dyDescent="0.2">
      <c r="A12" s="325" t="s">
        <v>75</v>
      </c>
      <c r="B12" s="326"/>
      <c r="C12" s="287">
        <v>18855</v>
      </c>
      <c r="D12" s="255">
        <v>6.5</v>
      </c>
      <c r="E12" s="291">
        <v>5.5436598956711798</v>
      </c>
      <c r="F12" s="237"/>
    </row>
    <row r="13" spans="1:6" s="5" customFormat="1" x14ac:dyDescent="0.2">
      <c r="A13" s="319" t="s">
        <v>113</v>
      </c>
      <c r="B13" s="320"/>
      <c r="C13" s="285">
        <v>20261</v>
      </c>
      <c r="D13" s="253">
        <v>7</v>
      </c>
      <c r="E13" s="289">
        <v>7.2610825544676505</v>
      </c>
      <c r="F13" s="237"/>
    </row>
    <row r="14" spans="1:6" s="5" customFormat="1" x14ac:dyDescent="0.2">
      <c r="A14" s="321" t="s">
        <v>26</v>
      </c>
      <c r="B14" s="322"/>
      <c r="C14" s="287">
        <v>289925</v>
      </c>
      <c r="D14" s="255">
        <v>100</v>
      </c>
      <c r="E14" s="291">
        <v>100</v>
      </c>
      <c r="F14" s="237"/>
    </row>
    <row r="15" spans="1:6" s="5" customFormat="1" ht="14.25" customHeight="1" x14ac:dyDescent="0.2">
      <c r="B15" s="22"/>
      <c r="C15" s="240"/>
      <c r="D15" s="240"/>
      <c r="E15" s="22"/>
    </row>
    <row r="16" spans="1:6" s="5" customFormat="1" ht="14.25" customHeight="1" x14ac:dyDescent="0.2">
      <c r="A16" s="95" t="s">
        <v>179</v>
      </c>
      <c r="B16" s="22"/>
      <c r="C16" s="22"/>
      <c r="D16" s="22"/>
      <c r="E16" s="242"/>
    </row>
    <row r="17" spans="1:1" s="5" customFormat="1" x14ac:dyDescent="0.2">
      <c r="A17" s="87" t="s">
        <v>196</v>
      </c>
    </row>
    <row r="18" spans="1:1" x14ac:dyDescent="0.2">
      <c r="A18" s="76" t="s">
        <v>218</v>
      </c>
    </row>
    <row r="19" spans="1:1" x14ac:dyDescent="0.2"/>
    <row r="20" spans="1:1" x14ac:dyDescent="0.2"/>
  </sheetData>
  <mergeCells count="13">
    <mergeCell ref="A3:B3"/>
    <mergeCell ref="A1:E1"/>
    <mergeCell ref="A4:B4"/>
    <mergeCell ref="A6:B6"/>
    <mergeCell ref="A5:B5"/>
    <mergeCell ref="A13:B13"/>
    <mergeCell ref="A14:B14"/>
    <mergeCell ref="A7:B7"/>
    <mergeCell ref="A8:B8"/>
    <mergeCell ref="A9:B9"/>
    <mergeCell ref="A10:B10"/>
    <mergeCell ref="A11:B11"/>
    <mergeCell ref="A12:B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19" zoomScale="115" zoomScaleNormal="115" workbookViewId="0">
      <selection activeCell="A30" sqref="A30"/>
    </sheetView>
  </sheetViews>
  <sheetFormatPr baseColWidth="10" defaultColWidth="0" defaultRowHeight="12.75" zeroHeight="1" x14ac:dyDescent="0.2"/>
  <cols>
    <col min="1" max="4" width="31.85546875" style="1" customWidth="1"/>
    <col min="5" max="5" width="15.28515625" style="1" customWidth="1"/>
    <col min="6" max="8" width="11.42578125" style="1" customWidth="1"/>
    <col min="9" max="16384" width="0" style="1" hidden="1"/>
  </cols>
  <sheetData>
    <row r="1" spans="1:7" x14ac:dyDescent="0.2"/>
    <row r="2" spans="1:7" ht="27" customHeight="1" x14ac:dyDescent="0.2">
      <c r="B2" s="66">
        <v>2019</v>
      </c>
      <c r="C2" s="235" t="s">
        <v>164</v>
      </c>
    </row>
    <row r="3" spans="1:7" x14ac:dyDescent="0.2">
      <c r="A3" s="67">
        <v>1</v>
      </c>
      <c r="B3" s="64">
        <v>539900</v>
      </c>
      <c r="C3" s="236">
        <v>63.542371584763764</v>
      </c>
      <c r="D3" s="67" t="s">
        <v>206</v>
      </c>
      <c r="E3" s="234"/>
    </row>
    <row r="4" spans="1:7" ht="22.5" customHeight="1" x14ac:dyDescent="0.2">
      <c r="A4" s="67">
        <v>2</v>
      </c>
      <c r="B4" s="64">
        <v>237500</v>
      </c>
      <c r="C4" s="236">
        <v>27.954712628797729</v>
      </c>
      <c r="D4" s="67" t="s">
        <v>207</v>
      </c>
      <c r="E4" s="234"/>
    </row>
    <row r="5" spans="1:7" x14ac:dyDescent="0.2">
      <c r="A5" s="67">
        <v>3</v>
      </c>
      <c r="B5" s="64">
        <v>43200</v>
      </c>
      <c r="C5" s="236">
        <v>5.0844724809782447</v>
      </c>
      <c r="D5" s="67" t="s">
        <v>208</v>
      </c>
      <c r="E5" s="234"/>
    </row>
    <row r="6" spans="1:7" ht="15" x14ac:dyDescent="0.2">
      <c r="A6" s="67">
        <v>4</v>
      </c>
      <c r="B6" s="64">
        <v>21600</v>
      </c>
      <c r="C6" s="236">
        <v>2.5421185498155197</v>
      </c>
      <c r="D6" s="67" t="s">
        <v>209</v>
      </c>
      <c r="E6" s="234"/>
    </row>
    <row r="7" spans="1:7" x14ac:dyDescent="0.2">
      <c r="A7" s="67">
        <v>5</v>
      </c>
      <c r="B7" s="64">
        <v>7400</v>
      </c>
      <c r="C7" s="236">
        <v>0.87632475564473888</v>
      </c>
      <c r="D7" s="67" t="s">
        <v>210</v>
      </c>
      <c r="E7" s="234"/>
    </row>
    <row r="8" spans="1:7" x14ac:dyDescent="0.2">
      <c r="A8" s="67" t="s">
        <v>76</v>
      </c>
      <c r="B8" s="65">
        <v>849700</v>
      </c>
      <c r="C8" s="236">
        <v>100</v>
      </c>
      <c r="D8" s="67" t="s">
        <v>76</v>
      </c>
      <c r="E8" s="234"/>
    </row>
    <row r="9" spans="1:7" x14ac:dyDescent="0.2"/>
    <row r="10" spans="1:7" x14ac:dyDescent="0.2">
      <c r="A10" s="333" t="s">
        <v>205</v>
      </c>
      <c r="B10" s="333"/>
      <c r="C10" s="218"/>
      <c r="D10" s="2"/>
      <c r="E10" s="2"/>
      <c r="F10" s="2"/>
      <c r="G10" s="2"/>
    </row>
    <row r="11" spans="1:7" x14ac:dyDescent="0.2"/>
    <row r="12" spans="1:7" x14ac:dyDescent="0.2"/>
    <row r="13" spans="1:7" x14ac:dyDescent="0.2"/>
    <row r="14" spans="1:7" x14ac:dyDescent="0.2"/>
    <row r="15" spans="1:7" ht="22.5" customHeight="1" x14ac:dyDescent="0.2"/>
    <row r="16" spans="1:7" x14ac:dyDescent="0.2"/>
    <row r="17" spans="1:3" x14ac:dyDescent="0.2"/>
    <row r="18" spans="1:3" ht="40.5" customHeight="1" x14ac:dyDescent="0.2"/>
    <row r="19" spans="1:3" x14ac:dyDescent="0.2"/>
    <row r="20" spans="1:3" x14ac:dyDescent="0.2"/>
    <row r="21" spans="1:3" x14ac:dyDescent="0.2"/>
    <row r="22" spans="1:3" ht="55.5" customHeight="1" x14ac:dyDescent="0.2"/>
    <row r="23" spans="1:3" x14ac:dyDescent="0.2"/>
    <row r="24" spans="1:3" x14ac:dyDescent="0.2"/>
    <row r="25" spans="1:3" x14ac:dyDescent="0.2"/>
    <row r="26" spans="1:3" ht="83.25" customHeight="1" x14ac:dyDescent="0.2"/>
    <row r="27" spans="1:3" x14ac:dyDescent="0.2">
      <c r="A27" s="334" t="s">
        <v>203</v>
      </c>
      <c r="B27" s="334"/>
      <c r="C27" s="334"/>
    </row>
    <row r="28" spans="1:3" x14ac:dyDescent="0.2">
      <c r="A28" s="334" t="s">
        <v>213</v>
      </c>
      <c r="B28" s="334"/>
    </row>
    <row r="29" spans="1:3" x14ac:dyDescent="0.2">
      <c r="A29" s="335" t="s">
        <v>214</v>
      </c>
      <c r="B29" s="335"/>
      <c r="C29" s="335"/>
    </row>
    <row r="30" spans="1:3" x14ac:dyDescent="0.2">
      <c r="A30" s="76" t="s">
        <v>218</v>
      </c>
    </row>
    <row r="31" spans="1:3" x14ac:dyDescent="0.2"/>
  </sheetData>
  <mergeCells count="4">
    <mergeCell ref="A10:B10"/>
    <mergeCell ref="A27:C27"/>
    <mergeCell ref="A28:B28"/>
    <mergeCell ref="A29:C2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A16" sqref="A16"/>
    </sheetView>
  </sheetViews>
  <sheetFormatPr baseColWidth="10" defaultColWidth="0" defaultRowHeight="12.75" zeroHeight="1" x14ac:dyDescent="0.2"/>
  <cols>
    <col min="1" max="1" width="24.42578125" style="3" customWidth="1"/>
    <col min="2" max="5" width="16.5703125" style="3" customWidth="1"/>
    <col min="6" max="6" width="11.42578125" style="3" customWidth="1"/>
    <col min="7" max="16384" width="11.42578125" style="3" hidden="1"/>
  </cols>
  <sheetData>
    <row r="1" spans="1:5" x14ac:dyDescent="0.2">
      <c r="A1" s="294" t="s">
        <v>178</v>
      </c>
      <c r="B1" s="294"/>
      <c r="C1" s="294"/>
    </row>
    <row r="2" spans="1:5" x14ac:dyDescent="0.2"/>
    <row r="3" spans="1:5" ht="24" x14ac:dyDescent="0.2">
      <c r="A3" s="47"/>
      <c r="B3" s="79" t="s">
        <v>118</v>
      </c>
      <c r="C3" s="79" t="s">
        <v>119</v>
      </c>
      <c r="D3" s="79" t="s">
        <v>120</v>
      </c>
      <c r="E3" s="79" t="s">
        <v>180</v>
      </c>
    </row>
    <row r="4" spans="1:5" x14ac:dyDescent="0.2">
      <c r="A4" s="80" t="s">
        <v>29</v>
      </c>
      <c r="B4" s="280">
        <v>12139</v>
      </c>
      <c r="C4" s="280">
        <v>167702</v>
      </c>
      <c r="D4" s="275">
        <v>7.2384348427567957</v>
      </c>
      <c r="E4" s="275">
        <f>(B4-11927)/11927*100</f>
        <v>1.777479667980213</v>
      </c>
    </row>
    <row r="5" spans="1:5" x14ac:dyDescent="0.2">
      <c r="A5" s="81" t="s">
        <v>73</v>
      </c>
      <c r="B5" s="281">
        <v>11405</v>
      </c>
      <c r="C5" s="281">
        <v>154093</v>
      </c>
      <c r="D5" s="276">
        <v>7.4013744946233766</v>
      </c>
      <c r="E5" s="276">
        <f>(B5-11203)/11203*100</f>
        <v>1.8030884584486297</v>
      </c>
    </row>
    <row r="6" spans="1:5" x14ac:dyDescent="0.2">
      <c r="A6" s="82" t="s">
        <v>32</v>
      </c>
      <c r="B6" s="282">
        <v>12966</v>
      </c>
      <c r="C6" s="282">
        <v>107255</v>
      </c>
      <c r="D6" s="277">
        <v>12.08894690224232</v>
      </c>
      <c r="E6" s="277">
        <f>(B6-12491)/12491*100</f>
        <v>3.8027379713393641</v>
      </c>
    </row>
    <row r="7" spans="1:5" x14ac:dyDescent="0.2">
      <c r="A7" s="81" t="s">
        <v>121</v>
      </c>
      <c r="B7" s="281">
        <v>3583</v>
      </c>
      <c r="C7" s="281">
        <v>39595</v>
      </c>
      <c r="D7" s="276">
        <v>9.0491223639348402</v>
      </c>
      <c r="E7" s="276">
        <f>(B7-2603)/2603*100</f>
        <v>37.648866692278141</v>
      </c>
    </row>
    <row r="8" spans="1:5" x14ac:dyDescent="0.2">
      <c r="A8" s="81" t="s">
        <v>122</v>
      </c>
      <c r="B8" s="281">
        <v>8657</v>
      </c>
      <c r="C8" s="281">
        <v>53594</v>
      </c>
      <c r="D8" s="276">
        <v>16.152927566518642</v>
      </c>
      <c r="E8" s="276">
        <f>(B8-8198)/8198*100</f>
        <v>5.5989265674554769</v>
      </c>
    </row>
    <row r="9" spans="1:5" x14ac:dyDescent="0.2">
      <c r="A9" s="82" t="s">
        <v>21</v>
      </c>
      <c r="B9" s="282">
        <v>17349</v>
      </c>
      <c r="C9" s="282">
        <v>95860</v>
      </c>
      <c r="D9" s="277">
        <v>18.098268307949091</v>
      </c>
      <c r="E9" s="277">
        <f>(B9-16326)/16326*100</f>
        <v>6.2660786475560464</v>
      </c>
    </row>
    <row r="10" spans="1:5" x14ac:dyDescent="0.2">
      <c r="A10" s="81" t="s">
        <v>74</v>
      </c>
      <c r="B10" s="281">
        <v>17031</v>
      </c>
      <c r="C10" s="281">
        <v>79226</v>
      </c>
      <c r="D10" s="276">
        <v>21.496730871178656</v>
      </c>
      <c r="E10" s="276">
        <f>(B10-15945)/15945*100</f>
        <v>6.810912511759172</v>
      </c>
    </row>
    <row r="11" spans="1:5" x14ac:dyDescent="0.2">
      <c r="A11" s="83" t="s">
        <v>123</v>
      </c>
      <c r="B11" s="283">
        <v>1385</v>
      </c>
      <c r="C11" s="283">
        <v>107986</v>
      </c>
      <c r="D11" s="278">
        <v>1.2825736669568277</v>
      </c>
      <c r="E11" s="278">
        <f>(B11-1465)/1465*100</f>
        <v>-5.4607508532423212</v>
      </c>
    </row>
    <row r="12" spans="1:5" x14ac:dyDescent="0.2">
      <c r="A12" s="84" t="s">
        <v>26</v>
      </c>
      <c r="B12" s="284">
        <v>43839</v>
      </c>
      <c r="C12" s="284">
        <v>478803</v>
      </c>
      <c r="D12" s="279">
        <v>9.1559576694381608</v>
      </c>
      <c r="E12" s="279">
        <f>(B12-42209)/42209*100</f>
        <v>3.861735648795281</v>
      </c>
    </row>
    <row r="13" spans="1:5" x14ac:dyDescent="0.2">
      <c r="C13" s="244"/>
    </row>
    <row r="14" spans="1:5" x14ac:dyDescent="0.2">
      <c r="A14" s="305" t="s">
        <v>215</v>
      </c>
      <c r="B14" s="305"/>
      <c r="C14" s="243"/>
    </row>
    <row r="15" spans="1:5" x14ac:dyDescent="0.2">
      <c r="A15" s="305" t="s">
        <v>216</v>
      </c>
      <c r="B15" s="305"/>
      <c r="C15" s="75"/>
      <c r="D15" s="11"/>
    </row>
    <row r="16" spans="1:5" x14ac:dyDescent="0.2">
      <c r="A16" s="76" t="s">
        <v>218</v>
      </c>
      <c r="B16" s="75"/>
      <c r="C16" s="75"/>
    </row>
    <row r="17" x14ac:dyDescent="0.2"/>
  </sheetData>
  <mergeCells count="3">
    <mergeCell ref="A14:B14"/>
    <mergeCell ref="A15:B15"/>
    <mergeCell ref="A1:C1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opLeftCell="A25" zoomScale="115" zoomScaleNormal="115" workbookViewId="0">
      <selection activeCell="A48" sqref="A48"/>
    </sheetView>
  </sheetViews>
  <sheetFormatPr baseColWidth="10" defaultColWidth="0" defaultRowHeight="12.75" x14ac:dyDescent="0.2"/>
  <cols>
    <col min="1" max="1" width="32" style="30" customWidth="1"/>
    <col min="2" max="2" width="18.42578125" style="24" bestFit="1" customWidth="1"/>
    <col min="3" max="13" width="21.5703125" style="24" customWidth="1"/>
    <col min="14" max="14" width="11.42578125" style="24" customWidth="1"/>
    <col min="15" max="16384" width="11.42578125" style="24" hidden="1"/>
  </cols>
  <sheetData>
    <row r="1" spans="1:14" x14ac:dyDescent="0.2">
      <c r="A1" s="120" t="s">
        <v>170</v>
      </c>
      <c r="B1" s="78"/>
      <c r="C1" s="78"/>
      <c r="D1" s="78"/>
    </row>
    <row r="2" spans="1:14" x14ac:dyDescent="0.2">
      <c r="A2" s="24"/>
    </row>
    <row r="3" spans="1:14" x14ac:dyDescent="0.2">
      <c r="A3" s="24"/>
    </row>
    <row r="4" spans="1:14" ht="28.5" customHeight="1" x14ac:dyDescent="0.2">
      <c r="A4" s="342" t="s">
        <v>152</v>
      </c>
      <c r="B4" s="344" t="s">
        <v>153</v>
      </c>
      <c r="C4" s="346" t="s">
        <v>168</v>
      </c>
      <c r="D4" s="347"/>
      <c r="E4" s="348"/>
      <c r="F4" s="346" t="s">
        <v>182</v>
      </c>
      <c r="G4" s="347"/>
      <c r="H4" s="347"/>
      <c r="I4" s="347"/>
      <c r="J4" s="349"/>
      <c r="K4" s="339" t="s">
        <v>181</v>
      </c>
      <c r="L4" s="340"/>
      <c r="M4" s="341"/>
    </row>
    <row r="5" spans="1:14" ht="54.75" customHeight="1" x14ac:dyDescent="0.2">
      <c r="A5" s="343"/>
      <c r="B5" s="345"/>
      <c r="C5" s="204" t="s">
        <v>26</v>
      </c>
      <c r="D5" s="205" t="s">
        <v>154</v>
      </c>
      <c r="E5" s="205" t="s">
        <v>155</v>
      </c>
      <c r="F5" s="206" t="s">
        <v>26</v>
      </c>
      <c r="G5" s="207" t="s">
        <v>154</v>
      </c>
      <c r="H5" s="207" t="s">
        <v>155</v>
      </c>
      <c r="I5" s="208" t="s">
        <v>72</v>
      </c>
      <c r="J5" s="209" t="s">
        <v>156</v>
      </c>
      <c r="K5" s="206" t="s">
        <v>26</v>
      </c>
      <c r="L5" s="210" t="s">
        <v>154</v>
      </c>
      <c r="M5" s="210" t="s">
        <v>155</v>
      </c>
    </row>
    <row r="6" spans="1:14" s="86" customFormat="1" x14ac:dyDescent="0.2">
      <c r="A6" s="44" t="s">
        <v>157</v>
      </c>
      <c r="B6" s="216" t="s">
        <v>44</v>
      </c>
      <c r="C6" s="229">
        <v>8837</v>
      </c>
      <c r="D6" s="233">
        <v>6748</v>
      </c>
      <c r="E6" s="233">
        <v>2089</v>
      </c>
      <c r="F6" s="229">
        <v>9537</v>
      </c>
      <c r="G6" s="233">
        <v>6690</v>
      </c>
      <c r="H6" s="233">
        <v>2847</v>
      </c>
      <c r="I6" s="231">
        <v>29.852154765649573</v>
      </c>
      <c r="J6" s="232">
        <v>6.0566234808292236</v>
      </c>
      <c r="K6" s="231">
        <v>7.9212402399004178</v>
      </c>
      <c r="L6" s="231">
        <v>-0.85951393005334609</v>
      </c>
      <c r="M6" s="231">
        <v>36.285303973192917</v>
      </c>
    </row>
    <row r="7" spans="1:14" s="86" customFormat="1" x14ac:dyDescent="0.2">
      <c r="A7" s="44"/>
      <c r="B7" s="216" t="s">
        <v>64</v>
      </c>
      <c r="C7" s="229">
        <v>20440</v>
      </c>
      <c r="D7" s="233">
        <v>13998</v>
      </c>
      <c r="E7" s="233">
        <v>6442</v>
      </c>
      <c r="F7" s="229">
        <v>22905</v>
      </c>
      <c r="G7" s="233">
        <v>14582</v>
      </c>
      <c r="H7" s="233">
        <v>8323</v>
      </c>
      <c r="I7" s="231">
        <v>36.337044313468674</v>
      </c>
      <c r="J7" s="232">
        <v>5.7</v>
      </c>
      <c r="K7" s="231">
        <v>12.059686888454003</v>
      </c>
      <c r="L7" s="231">
        <v>4.1720245749392815</v>
      </c>
      <c r="M7" s="231">
        <v>29.199006519714366</v>
      </c>
    </row>
    <row r="8" spans="1:14" s="86" customFormat="1" x14ac:dyDescent="0.2">
      <c r="A8" s="44"/>
      <c r="B8" s="216" t="s">
        <v>65</v>
      </c>
      <c r="C8" s="229">
        <v>23304</v>
      </c>
      <c r="D8" s="233">
        <v>12846</v>
      </c>
      <c r="E8" s="233">
        <v>10458</v>
      </c>
      <c r="F8" s="229">
        <v>26646</v>
      </c>
      <c r="G8" s="233">
        <v>13716</v>
      </c>
      <c r="H8" s="233">
        <v>12930</v>
      </c>
      <c r="I8" s="231">
        <v>48.525106957892369</v>
      </c>
      <c r="J8" s="232">
        <v>5.8</v>
      </c>
      <c r="K8" s="231">
        <v>14.340885684860961</v>
      </c>
      <c r="L8" s="231">
        <v>6.7725361980383036</v>
      </c>
      <c r="M8" s="231">
        <v>23.637406769936888</v>
      </c>
    </row>
    <row r="9" spans="1:14" x14ac:dyDescent="0.2">
      <c r="A9" s="44" t="s">
        <v>158</v>
      </c>
      <c r="B9" s="44"/>
      <c r="C9" s="125">
        <v>52581</v>
      </c>
      <c r="D9" s="126">
        <v>33592</v>
      </c>
      <c r="E9" s="126">
        <v>18989</v>
      </c>
      <c r="F9" s="125">
        <v>59088</v>
      </c>
      <c r="G9" s="126">
        <v>34988</v>
      </c>
      <c r="H9" s="126">
        <v>24100</v>
      </c>
      <c r="I9" s="127">
        <v>40.78662334145681</v>
      </c>
      <c r="J9" s="128">
        <v>5.8</v>
      </c>
      <c r="K9" s="127">
        <v>12.37519256005022</v>
      </c>
      <c r="L9" s="127">
        <v>4.1557513693736503</v>
      </c>
      <c r="M9" s="127">
        <v>26.91558270577703</v>
      </c>
      <c r="N9" s="86"/>
    </row>
    <row r="10" spans="1:14" x14ac:dyDescent="0.2">
      <c r="A10" s="25" t="s">
        <v>88</v>
      </c>
      <c r="B10" s="214" t="s">
        <v>144</v>
      </c>
      <c r="C10" s="129">
        <v>9798</v>
      </c>
      <c r="D10" s="130">
        <v>6207</v>
      </c>
      <c r="E10" s="130">
        <v>3591</v>
      </c>
      <c r="F10" s="129">
        <v>10317</v>
      </c>
      <c r="G10" s="130">
        <v>6352</v>
      </c>
      <c r="H10" s="130">
        <v>3965</v>
      </c>
      <c r="I10" s="131">
        <v>38.431714645730345</v>
      </c>
      <c r="J10" s="132">
        <v>7.3</v>
      </c>
      <c r="K10" s="131">
        <v>5.2969993876301302</v>
      </c>
      <c r="L10" s="131">
        <v>2.3360721765748327</v>
      </c>
      <c r="M10" s="131">
        <v>10.414926204399899</v>
      </c>
      <c r="N10" s="86"/>
    </row>
    <row r="11" spans="1:14" x14ac:dyDescent="0.2">
      <c r="A11" s="25"/>
      <c r="B11" s="214" t="s">
        <v>45</v>
      </c>
      <c r="C11" s="129">
        <v>10205</v>
      </c>
      <c r="D11" s="130">
        <v>7705</v>
      </c>
      <c r="E11" s="130">
        <v>2500</v>
      </c>
      <c r="F11" s="129">
        <v>10898</v>
      </c>
      <c r="G11" s="130">
        <v>8067</v>
      </c>
      <c r="H11" s="130">
        <v>2831</v>
      </c>
      <c r="I11" s="131">
        <v>25.977243530923104</v>
      </c>
      <c r="J11" s="132">
        <v>5.7</v>
      </c>
      <c r="K11" s="131">
        <v>6.7907888290053897</v>
      </c>
      <c r="L11" s="131">
        <v>4.6982478909798786</v>
      </c>
      <c r="M11" s="131">
        <v>13.240000000000007</v>
      </c>
      <c r="N11" s="86"/>
    </row>
    <row r="12" spans="1:14" x14ac:dyDescent="0.2">
      <c r="A12" s="25" t="s">
        <v>159</v>
      </c>
      <c r="B12" s="25"/>
      <c r="C12" s="224">
        <v>20003</v>
      </c>
      <c r="D12" s="228">
        <v>13912</v>
      </c>
      <c r="E12" s="228">
        <v>6091</v>
      </c>
      <c r="F12" s="224">
        <v>21215</v>
      </c>
      <c r="G12" s="228">
        <v>14419</v>
      </c>
      <c r="H12" s="228">
        <v>6796</v>
      </c>
      <c r="I12" s="226">
        <v>32.033938251237331</v>
      </c>
      <c r="J12" s="227">
        <v>6.4</v>
      </c>
      <c r="K12" s="226">
        <v>6.0590911363295419</v>
      </c>
      <c r="L12" s="226">
        <v>3.644335825186884</v>
      </c>
      <c r="M12" s="226">
        <v>11.574454112625187</v>
      </c>
      <c r="N12" s="86"/>
    </row>
    <row r="13" spans="1:14" x14ac:dyDescent="0.2">
      <c r="A13" s="44" t="s">
        <v>46</v>
      </c>
      <c r="B13" s="215" t="s">
        <v>47</v>
      </c>
      <c r="C13" s="125">
        <v>19751</v>
      </c>
      <c r="D13" s="126">
        <v>14080</v>
      </c>
      <c r="E13" s="126">
        <v>5671</v>
      </c>
      <c r="F13" s="125">
        <v>21269</v>
      </c>
      <c r="G13" s="126">
        <v>14825</v>
      </c>
      <c r="H13" s="126">
        <v>6444</v>
      </c>
      <c r="I13" s="127">
        <v>30.297616249000892</v>
      </c>
      <c r="J13" s="128">
        <v>5.2</v>
      </c>
      <c r="K13" s="127">
        <v>7.6856868006683232</v>
      </c>
      <c r="L13" s="127">
        <v>5.2911931818181879</v>
      </c>
      <c r="M13" s="127">
        <v>13.630752953623704</v>
      </c>
      <c r="N13" s="86"/>
    </row>
    <row r="14" spans="1:14" x14ac:dyDescent="0.2">
      <c r="A14" s="25" t="s">
        <v>90</v>
      </c>
      <c r="B14" s="214" t="s">
        <v>143</v>
      </c>
      <c r="C14" s="224">
        <v>19665</v>
      </c>
      <c r="D14" s="228">
        <v>13024</v>
      </c>
      <c r="E14" s="228">
        <v>6641</v>
      </c>
      <c r="F14" s="224">
        <v>20483</v>
      </c>
      <c r="G14" s="228">
        <v>13245</v>
      </c>
      <c r="H14" s="228">
        <v>7238</v>
      </c>
      <c r="I14" s="226">
        <v>35.336620612215007</v>
      </c>
      <c r="J14" s="227">
        <v>6.9</v>
      </c>
      <c r="K14" s="226">
        <v>4.1596745486905728</v>
      </c>
      <c r="L14" s="226">
        <v>1.6968673218673125</v>
      </c>
      <c r="M14" s="226">
        <v>8.9896099984942079</v>
      </c>
      <c r="N14" s="86"/>
    </row>
    <row r="15" spans="1:14" s="23" customFormat="1" x14ac:dyDescent="0.2">
      <c r="A15" s="44" t="s">
        <v>49</v>
      </c>
      <c r="B15" s="216" t="s">
        <v>49</v>
      </c>
      <c r="C15" s="125">
        <v>1988</v>
      </c>
      <c r="D15" s="133">
        <v>1316</v>
      </c>
      <c r="E15" s="133">
        <v>672</v>
      </c>
      <c r="F15" s="125">
        <v>1920</v>
      </c>
      <c r="G15" s="133">
        <v>1211</v>
      </c>
      <c r="H15" s="133">
        <v>709</v>
      </c>
      <c r="I15" s="127">
        <v>36.927083333333336</v>
      </c>
      <c r="J15" s="128">
        <v>5.5</v>
      </c>
      <c r="K15" s="127">
        <v>-3.4205231388329982</v>
      </c>
      <c r="L15" s="127">
        <v>-7.9787234042553168</v>
      </c>
      <c r="M15" s="127">
        <v>5.5059523809523725</v>
      </c>
      <c r="N15" s="86"/>
    </row>
    <row r="16" spans="1:14" x14ac:dyDescent="0.2">
      <c r="A16" s="25" t="s">
        <v>128</v>
      </c>
      <c r="B16" s="214" t="s">
        <v>54</v>
      </c>
      <c r="C16" s="129">
        <v>15733</v>
      </c>
      <c r="D16" s="130">
        <v>9594</v>
      </c>
      <c r="E16" s="130">
        <v>6139</v>
      </c>
      <c r="F16" s="129">
        <v>16526</v>
      </c>
      <c r="G16" s="130">
        <v>9867</v>
      </c>
      <c r="H16" s="130">
        <v>6659</v>
      </c>
      <c r="I16" s="131">
        <v>40.294082052523294</v>
      </c>
      <c r="J16" s="132">
        <v>5.7</v>
      </c>
      <c r="K16" s="131">
        <v>5.0403610245979724</v>
      </c>
      <c r="L16" s="131">
        <v>2.8455284552845628</v>
      </c>
      <c r="M16" s="131">
        <v>8.4704349242547661</v>
      </c>
      <c r="N16" s="86"/>
    </row>
    <row r="17" spans="1:14" x14ac:dyDescent="0.2">
      <c r="A17" s="25"/>
      <c r="B17" s="214" t="s">
        <v>48</v>
      </c>
      <c r="C17" s="129">
        <v>8035</v>
      </c>
      <c r="D17" s="219">
        <v>5621</v>
      </c>
      <c r="E17" s="219">
        <v>2414</v>
      </c>
      <c r="F17" s="129">
        <v>8256</v>
      </c>
      <c r="G17" s="219">
        <v>5535</v>
      </c>
      <c r="H17" s="219">
        <v>2721</v>
      </c>
      <c r="I17" s="131">
        <v>32.957848837209305</v>
      </c>
      <c r="J17" s="132">
        <v>4.9000000000000004</v>
      </c>
      <c r="K17" s="131">
        <v>2.7504667081518441</v>
      </c>
      <c r="L17" s="131">
        <v>-1.5299768724426288</v>
      </c>
      <c r="M17" s="131">
        <v>12.71748135874069</v>
      </c>
      <c r="N17" s="86"/>
    </row>
    <row r="18" spans="1:14" x14ac:dyDescent="0.2">
      <c r="A18" s="25"/>
      <c r="B18" s="214" t="s">
        <v>42</v>
      </c>
      <c r="C18" s="129">
        <v>16094</v>
      </c>
      <c r="D18" s="130">
        <v>9637</v>
      </c>
      <c r="E18" s="130">
        <v>6457</v>
      </c>
      <c r="F18" s="129">
        <v>17029</v>
      </c>
      <c r="G18" s="130">
        <v>9761</v>
      </c>
      <c r="H18" s="130">
        <v>7268</v>
      </c>
      <c r="I18" s="131">
        <v>42.680133889247749</v>
      </c>
      <c r="J18" s="132">
        <v>6.8</v>
      </c>
      <c r="K18" s="131">
        <v>5.8096184913632332</v>
      </c>
      <c r="L18" s="131">
        <v>1.286707481581395</v>
      </c>
      <c r="M18" s="131">
        <v>12.560012389654629</v>
      </c>
      <c r="N18" s="86"/>
    </row>
    <row r="19" spans="1:14" x14ac:dyDescent="0.2">
      <c r="A19" s="25" t="s">
        <v>129</v>
      </c>
      <c r="B19" s="214"/>
      <c r="C19" s="224">
        <v>39862</v>
      </c>
      <c r="D19" s="225">
        <v>24852</v>
      </c>
      <c r="E19" s="225">
        <v>15010</v>
      </c>
      <c r="F19" s="224">
        <v>41811</v>
      </c>
      <c r="G19" s="225">
        <v>25163</v>
      </c>
      <c r="H19" s="225">
        <v>16648</v>
      </c>
      <c r="I19" s="226">
        <v>39.817272966444236</v>
      </c>
      <c r="J19" s="227">
        <v>5.9</v>
      </c>
      <c r="K19" s="226">
        <v>4.8893683207064331</v>
      </c>
      <c r="L19" s="226">
        <v>1.2514083373571516</v>
      </c>
      <c r="M19" s="226">
        <v>10.912724850099931</v>
      </c>
      <c r="N19" s="86"/>
    </row>
    <row r="20" spans="1:14" s="86" customFormat="1" x14ac:dyDescent="0.2">
      <c r="A20" s="44" t="s">
        <v>137</v>
      </c>
      <c r="B20" s="216" t="s">
        <v>59</v>
      </c>
      <c r="C20" s="229">
        <v>11818</v>
      </c>
      <c r="D20" s="230">
        <v>7355</v>
      </c>
      <c r="E20" s="230">
        <v>4463</v>
      </c>
      <c r="F20" s="229">
        <v>12606</v>
      </c>
      <c r="G20" s="230">
        <v>7564</v>
      </c>
      <c r="H20" s="230">
        <v>5042</v>
      </c>
      <c r="I20" s="231">
        <v>39.996826907821671</v>
      </c>
      <c r="J20" s="232">
        <v>5.2</v>
      </c>
      <c r="K20" s="231">
        <v>6.6677948891521455</v>
      </c>
      <c r="L20" s="231">
        <v>2.841604350781779</v>
      </c>
      <c r="M20" s="231">
        <v>12.973336320860419</v>
      </c>
    </row>
    <row r="21" spans="1:14" s="86" customFormat="1" x14ac:dyDescent="0.2">
      <c r="A21" s="44"/>
      <c r="B21" s="216" t="s">
        <v>56</v>
      </c>
      <c r="C21" s="229">
        <v>24307</v>
      </c>
      <c r="D21" s="233">
        <v>14019</v>
      </c>
      <c r="E21" s="233">
        <v>10288</v>
      </c>
      <c r="F21" s="229">
        <v>26215</v>
      </c>
      <c r="G21" s="233">
        <v>15083</v>
      </c>
      <c r="H21" s="233">
        <v>11132</v>
      </c>
      <c r="I21" s="231">
        <v>42.46423803166126</v>
      </c>
      <c r="J21" s="232">
        <v>4.7</v>
      </c>
      <c r="K21" s="231">
        <v>7.8495906528983417</v>
      </c>
      <c r="L21" s="231">
        <v>7.5896996932734107</v>
      </c>
      <c r="M21" s="231">
        <v>8.2037325038880162</v>
      </c>
    </row>
    <row r="22" spans="1:14" x14ac:dyDescent="0.2">
      <c r="A22" s="44" t="s">
        <v>136</v>
      </c>
      <c r="B22" s="44"/>
      <c r="C22" s="125">
        <v>36125</v>
      </c>
      <c r="D22" s="133">
        <v>21374</v>
      </c>
      <c r="E22" s="133">
        <v>14751</v>
      </c>
      <c r="F22" s="125">
        <v>38821</v>
      </c>
      <c r="G22" s="133">
        <v>22647</v>
      </c>
      <c r="H22" s="133">
        <v>16174</v>
      </c>
      <c r="I22" s="127">
        <v>41.663017439014965</v>
      </c>
      <c r="J22" s="128">
        <v>4.8</v>
      </c>
      <c r="K22" s="127">
        <v>7.4629757785467099</v>
      </c>
      <c r="L22" s="127">
        <v>5.9558341910732615</v>
      </c>
      <c r="M22" s="127">
        <v>9.6468036065351583</v>
      </c>
      <c r="N22" s="86"/>
    </row>
    <row r="23" spans="1:14" s="86" customFormat="1" x14ac:dyDescent="0.2">
      <c r="A23" s="25" t="s">
        <v>135</v>
      </c>
      <c r="B23" s="214" t="s">
        <v>142</v>
      </c>
      <c r="C23" s="129">
        <v>24693</v>
      </c>
      <c r="D23" s="130">
        <v>11142</v>
      </c>
      <c r="E23" s="130">
        <v>13551</v>
      </c>
      <c r="F23" s="129">
        <v>24271</v>
      </c>
      <c r="G23" s="130">
        <v>10407</v>
      </c>
      <c r="H23" s="130">
        <v>13864</v>
      </c>
      <c r="I23" s="131">
        <v>57.121667834040622</v>
      </c>
      <c r="J23" s="132">
        <v>3.9</v>
      </c>
      <c r="K23" s="131">
        <v>-1.7089863524075599</v>
      </c>
      <c r="L23" s="131">
        <v>-6.5966612816370507</v>
      </c>
      <c r="M23" s="131">
        <v>2.3097926352298792</v>
      </c>
    </row>
    <row r="24" spans="1:14" s="86" customFormat="1" x14ac:dyDescent="0.2">
      <c r="A24" s="25"/>
      <c r="B24" s="214" t="s">
        <v>50</v>
      </c>
      <c r="C24" s="129">
        <v>27267</v>
      </c>
      <c r="D24" s="130">
        <v>7618</v>
      </c>
      <c r="E24" s="130">
        <v>19649</v>
      </c>
      <c r="F24" s="129">
        <v>28269</v>
      </c>
      <c r="G24" s="130">
        <v>7892</v>
      </c>
      <c r="H24" s="130">
        <v>20377</v>
      </c>
      <c r="I24" s="131">
        <v>72.082493190420607</v>
      </c>
      <c r="J24" s="132">
        <v>8.3000000000000007</v>
      </c>
      <c r="K24" s="131">
        <v>3.6747717020574333</v>
      </c>
      <c r="L24" s="131">
        <v>3.5967445523759523</v>
      </c>
      <c r="M24" s="131">
        <v>3.7050231563947378</v>
      </c>
    </row>
    <row r="25" spans="1:14" s="86" customFormat="1" x14ac:dyDescent="0.2">
      <c r="A25" s="25"/>
      <c r="B25" s="214" t="s">
        <v>51</v>
      </c>
      <c r="C25" s="129">
        <v>36875</v>
      </c>
      <c r="D25" s="130">
        <v>13390</v>
      </c>
      <c r="E25" s="130">
        <v>23485</v>
      </c>
      <c r="F25" s="129">
        <v>39529</v>
      </c>
      <c r="G25" s="130">
        <v>13628</v>
      </c>
      <c r="H25" s="130">
        <v>25901</v>
      </c>
      <c r="I25" s="131">
        <v>65.524045637380141</v>
      </c>
      <c r="J25" s="132">
        <v>5.2</v>
      </c>
      <c r="K25" s="131">
        <v>7.1972881355932161</v>
      </c>
      <c r="L25" s="131">
        <v>1.7774458551157668</v>
      </c>
      <c r="M25" s="131">
        <v>10.287417500532259</v>
      </c>
    </row>
    <row r="26" spans="1:14" s="86" customFormat="1" x14ac:dyDescent="0.2">
      <c r="A26" s="25" t="s">
        <v>151</v>
      </c>
      <c r="B26" s="25"/>
      <c r="C26" s="224">
        <v>88835</v>
      </c>
      <c r="D26" s="225">
        <v>32150</v>
      </c>
      <c r="E26" s="225">
        <v>56685</v>
      </c>
      <c r="F26" s="224">
        <v>92069</v>
      </c>
      <c r="G26" s="225">
        <v>31927</v>
      </c>
      <c r="H26" s="225">
        <v>60142</v>
      </c>
      <c r="I26" s="226">
        <v>65.322747070132181</v>
      </c>
      <c r="J26" s="227">
        <v>5.3</v>
      </c>
      <c r="K26" s="226">
        <v>3.6404570270726522</v>
      </c>
      <c r="L26" s="226">
        <v>-0.69362363919128756</v>
      </c>
      <c r="M26" s="226">
        <v>6.0986151539207833</v>
      </c>
    </row>
    <row r="27" spans="1:14" x14ac:dyDescent="0.2">
      <c r="A27" s="44" t="s">
        <v>92</v>
      </c>
      <c r="B27" s="251" t="s">
        <v>92</v>
      </c>
      <c r="C27" s="125">
        <v>24551</v>
      </c>
      <c r="D27" s="133">
        <v>17182</v>
      </c>
      <c r="E27" s="133">
        <v>7369</v>
      </c>
      <c r="F27" s="125">
        <v>26458</v>
      </c>
      <c r="G27" s="133">
        <v>17727</v>
      </c>
      <c r="H27" s="133">
        <v>8731</v>
      </c>
      <c r="I27" s="127">
        <v>32.999470859475394</v>
      </c>
      <c r="J27" s="128">
        <v>6.5</v>
      </c>
      <c r="K27" s="127">
        <v>7.7675043786403775</v>
      </c>
      <c r="L27" s="127">
        <v>3.171924106623214</v>
      </c>
      <c r="M27" s="127">
        <v>18.482833491654226</v>
      </c>
      <c r="N27" s="86"/>
    </row>
    <row r="28" spans="1:14" x14ac:dyDescent="0.2">
      <c r="A28" s="25" t="s">
        <v>126</v>
      </c>
      <c r="B28" s="214" t="s">
        <v>43</v>
      </c>
      <c r="C28" s="129">
        <v>20520</v>
      </c>
      <c r="D28" s="219">
        <v>13992</v>
      </c>
      <c r="E28" s="219">
        <v>6528</v>
      </c>
      <c r="F28" s="129">
        <v>23105</v>
      </c>
      <c r="G28" s="219">
        <v>14800</v>
      </c>
      <c r="H28" s="219">
        <v>8305</v>
      </c>
      <c r="I28" s="131">
        <v>35.944600735771473</v>
      </c>
      <c r="J28" s="132">
        <v>5.5</v>
      </c>
      <c r="K28" s="131">
        <v>12.597465886939574</v>
      </c>
      <c r="L28" s="131">
        <v>5.7747284162378509</v>
      </c>
      <c r="M28" s="131">
        <v>27.221200980392158</v>
      </c>
      <c r="N28" s="86"/>
    </row>
    <row r="29" spans="1:14" x14ac:dyDescent="0.2">
      <c r="A29" s="25"/>
      <c r="B29" s="214" t="s">
        <v>53</v>
      </c>
      <c r="C29" s="129">
        <v>4115</v>
      </c>
      <c r="D29" s="130">
        <v>3058</v>
      </c>
      <c r="E29" s="130">
        <v>1057</v>
      </c>
      <c r="F29" s="129">
        <v>4422</v>
      </c>
      <c r="G29" s="130">
        <v>3147</v>
      </c>
      <c r="H29" s="130">
        <v>1275</v>
      </c>
      <c r="I29" s="131">
        <v>28.833107191316149</v>
      </c>
      <c r="J29" s="132">
        <v>5.3</v>
      </c>
      <c r="K29" s="131">
        <v>7.4605103280680485</v>
      </c>
      <c r="L29" s="131">
        <v>2.9103989535644192</v>
      </c>
      <c r="M29" s="131">
        <v>20.624408703878892</v>
      </c>
      <c r="N29" s="86"/>
    </row>
    <row r="30" spans="1:14" x14ac:dyDescent="0.2">
      <c r="A30" s="25"/>
      <c r="B30" s="214" t="s">
        <v>60</v>
      </c>
      <c r="C30" s="129">
        <v>14588</v>
      </c>
      <c r="D30" s="130">
        <v>9605</v>
      </c>
      <c r="E30" s="130">
        <v>4983</v>
      </c>
      <c r="F30" s="129">
        <v>15294</v>
      </c>
      <c r="G30" s="130">
        <v>9873</v>
      </c>
      <c r="H30" s="130">
        <v>5421</v>
      </c>
      <c r="I30" s="131">
        <v>35.445272655943505</v>
      </c>
      <c r="J30" s="132">
        <v>7.3</v>
      </c>
      <c r="K30" s="131">
        <v>4.8395941870030157</v>
      </c>
      <c r="L30" s="131">
        <v>2.7902134305049398</v>
      </c>
      <c r="M30" s="131">
        <v>8.7898856110776755</v>
      </c>
      <c r="N30" s="86"/>
    </row>
    <row r="31" spans="1:14" s="23" customFormat="1" x14ac:dyDescent="0.2">
      <c r="A31" s="25" t="s">
        <v>124</v>
      </c>
      <c r="B31" s="25"/>
      <c r="C31" s="224">
        <v>39223</v>
      </c>
      <c r="D31" s="225">
        <v>26655</v>
      </c>
      <c r="E31" s="225">
        <v>12568</v>
      </c>
      <c r="F31" s="224">
        <v>42821</v>
      </c>
      <c r="G31" s="225">
        <v>27820</v>
      </c>
      <c r="H31" s="225">
        <v>15001</v>
      </c>
      <c r="I31" s="226">
        <v>35.031876882837857</v>
      </c>
      <c r="J31" s="227">
        <v>6</v>
      </c>
      <c r="K31" s="226">
        <v>9.17318920021415</v>
      </c>
      <c r="L31" s="226">
        <v>4.3706621646970589</v>
      </c>
      <c r="M31" s="226">
        <v>19.358688733290897</v>
      </c>
      <c r="N31" s="86"/>
    </row>
    <row r="32" spans="1:14" x14ac:dyDescent="0.2">
      <c r="A32" s="44" t="s">
        <v>127</v>
      </c>
      <c r="B32" s="216" t="s">
        <v>52</v>
      </c>
      <c r="C32" s="229">
        <v>18208</v>
      </c>
      <c r="D32" s="233">
        <v>10533</v>
      </c>
      <c r="E32" s="233">
        <v>7675</v>
      </c>
      <c r="F32" s="229">
        <v>19517</v>
      </c>
      <c r="G32" s="233">
        <v>10861</v>
      </c>
      <c r="H32" s="233">
        <v>8656</v>
      </c>
      <c r="I32" s="231">
        <v>44.351078546907821</v>
      </c>
      <c r="J32" s="232">
        <v>5.6</v>
      </c>
      <c r="K32" s="231">
        <v>7.1891476274165145</v>
      </c>
      <c r="L32" s="231">
        <v>3.1140225956517664</v>
      </c>
      <c r="M32" s="231">
        <v>12.78175895765472</v>
      </c>
      <c r="N32" s="86"/>
    </row>
    <row r="33" spans="1:14" x14ac:dyDescent="0.2">
      <c r="A33" s="44"/>
      <c r="B33" s="216" t="s">
        <v>55</v>
      </c>
      <c r="C33" s="229">
        <v>19101</v>
      </c>
      <c r="D33" s="233">
        <v>12438</v>
      </c>
      <c r="E33" s="233">
        <v>6663</v>
      </c>
      <c r="F33" s="229">
        <v>20133</v>
      </c>
      <c r="G33" s="233">
        <v>12498</v>
      </c>
      <c r="H33" s="233">
        <v>7635</v>
      </c>
      <c r="I33" s="231">
        <v>37.922813291610794</v>
      </c>
      <c r="J33" s="232">
        <v>5.2</v>
      </c>
      <c r="K33" s="231">
        <v>5.4028584890843501</v>
      </c>
      <c r="L33" s="231">
        <v>0.48239266763145938</v>
      </c>
      <c r="M33" s="231">
        <v>14.588023412877082</v>
      </c>
      <c r="N33" s="86"/>
    </row>
    <row r="34" spans="1:14" x14ac:dyDescent="0.2">
      <c r="A34" s="44" t="s">
        <v>125</v>
      </c>
      <c r="B34" s="44"/>
      <c r="C34" s="125">
        <v>37309</v>
      </c>
      <c r="D34" s="126">
        <v>22971</v>
      </c>
      <c r="E34" s="126">
        <v>14338</v>
      </c>
      <c r="F34" s="125">
        <v>39650</v>
      </c>
      <c r="G34" s="126">
        <v>23359</v>
      </c>
      <c r="H34" s="126">
        <v>16291</v>
      </c>
      <c r="I34" s="127">
        <v>41.08701134930643</v>
      </c>
      <c r="J34" s="128">
        <v>5.4</v>
      </c>
      <c r="K34" s="127">
        <v>6.2746254255005462</v>
      </c>
      <c r="L34" s="127">
        <v>1.6890862391711225</v>
      </c>
      <c r="M34" s="127">
        <v>13.621146603431434</v>
      </c>
      <c r="N34" s="86"/>
    </row>
    <row r="35" spans="1:14" s="86" customFormat="1" x14ac:dyDescent="0.2">
      <c r="A35" s="25" t="s">
        <v>57</v>
      </c>
      <c r="B35" s="214" t="s">
        <v>58</v>
      </c>
      <c r="C35" s="224">
        <v>31743</v>
      </c>
      <c r="D35" s="228">
        <v>22199</v>
      </c>
      <c r="E35" s="228">
        <v>9544</v>
      </c>
      <c r="F35" s="224">
        <v>33813</v>
      </c>
      <c r="G35" s="228">
        <v>22813</v>
      </c>
      <c r="H35" s="228">
        <v>11000</v>
      </c>
      <c r="I35" s="226">
        <v>32.531866441901045</v>
      </c>
      <c r="J35" s="227">
        <v>7</v>
      </c>
      <c r="K35" s="226">
        <v>6.5211227672242744</v>
      </c>
      <c r="L35" s="226">
        <v>2.7658903554214076</v>
      </c>
      <c r="M35" s="226">
        <v>15.25565800502935</v>
      </c>
    </row>
    <row r="36" spans="1:14" x14ac:dyDescent="0.2">
      <c r="A36" s="44" t="s">
        <v>145</v>
      </c>
      <c r="B36" s="216" t="s">
        <v>62</v>
      </c>
      <c r="C36" s="229">
        <v>17628</v>
      </c>
      <c r="D36" s="233">
        <v>11599</v>
      </c>
      <c r="E36" s="233">
        <v>6029</v>
      </c>
      <c r="F36" s="229">
        <v>19697</v>
      </c>
      <c r="G36" s="233">
        <v>11865</v>
      </c>
      <c r="H36" s="233">
        <v>7832</v>
      </c>
      <c r="I36" s="231">
        <v>39.7624003655379</v>
      </c>
      <c r="J36" s="232">
        <v>5.6</v>
      </c>
      <c r="K36" s="231">
        <v>11.737009303380974</v>
      </c>
      <c r="L36" s="231">
        <v>2.2933011466505837</v>
      </c>
      <c r="M36" s="231">
        <v>29.905456958036169</v>
      </c>
      <c r="N36" s="86"/>
    </row>
    <row r="37" spans="1:14" x14ac:dyDescent="0.2">
      <c r="A37" s="216"/>
      <c r="B37" s="216" t="s">
        <v>63</v>
      </c>
      <c r="C37" s="229">
        <v>11014</v>
      </c>
      <c r="D37" s="233">
        <v>8285</v>
      </c>
      <c r="E37" s="233">
        <v>2729</v>
      </c>
      <c r="F37" s="229">
        <v>11723</v>
      </c>
      <c r="G37" s="233">
        <v>8086</v>
      </c>
      <c r="H37" s="233">
        <v>3637</v>
      </c>
      <c r="I37" s="231">
        <v>31.024481787938242</v>
      </c>
      <c r="J37" s="232">
        <v>5.0999999999999996</v>
      </c>
      <c r="K37" s="231">
        <v>6.4372616669693183</v>
      </c>
      <c r="L37" s="231">
        <v>-2.4019312009656013</v>
      </c>
      <c r="M37" s="231">
        <v>33.272260901429092</v>
      </c>
      <c r="N37" s="86"/>
    </row>
    <row r="38" spans="1:14" x14ac:dyDescent="0.2">
      <c r="A38" s="44" t="s">
        <v>146</v>
      </c>
      <c r="B38" s="44"/>
      <c r="C38" s="125">
        <v>28642</v>
      </c>
      <c r="D38" s="126">
        <v>19884</v>
      </c>
      <c r="E38" s="126">
        <v>8758</v>
      </c>
      <c r="F38" s="125">
        <v>31420</v>
      </c>
      <c r="G38" s="126">
        <v>19951</v>
      </c>
      <c r="H38" s="126">
        <v>11469</v>
      </c>
      <c r="I38" s="127">
        <v>36.502227880330999</v>
      </c>
      <c r="J38" s="128">
        <v>5.4</v>
      </c>
      <c r="K38" s="127">
        <v>9.6990433628936437</v>
      </c>
      <c r="L38" s="127">
        <v>0.33695433514382422</v>
      </c>
      <c r="M38" s="127">
        <v>30.954555834665442</v>
      </c>
      <c r="N38" s="86"/>
    </row>
    <row r="39" spans="1:14" x14ac:dyDescent="0.2">
      <c r="A39" s="336" t="s">
        <v>66</v>
      </c>
      <c r="B39" s="338"/>
      <c r="C39" s="134">
        <v>440278</v>
      </c>
      <c r="D39" s="135">
        <v>263191</v>
      </c>
      <c r="E39" s="135">
        <v>177087</v>
      </c>
      <c r="F39" s="134">
        <v>470838</v>
      </c>
      <c r="G39" s="135">
        <v>270095</v>
      </c>
      <c r="H39" s="135">
        <v>200743</v>
      </c>
      <c r="I39" s="136">
        <v>42.6352588363726</v>
      </c>
      <c r="J39" s="137">
        <v>5.7</v>
      </c>
      <c r="K39" s="137">
        <v>6.9410690518263429</v>
      </c>
      <c r="L39" s="137">
        <v>2.6231900026976618</v>
      </c>
      <c r="M39" s="137">
        <v>13.358405755363179</v>
      </c>
      <c r="N39" s="86"/>
    </row>
    <row r="40" spans="1:14" s="86" customFormat="1" x14ac:dyDescent="0.2">
      <c r="A40" s="25" t="s">
        <v>67</v>
      </c>
      <c r="B40" s="214" t="s">
        <v>67</v>
      </c>
      <c r="C40" s="224">
        <v>1378</v>
      </c>
      <c r="D40" s="225">
        <v>819</v>
      </c>
      <c r="E40" s="225">
        <v>559</v>
      </c>
      <c r="F40" s="224">
        <v>1340</v>
      </c>
      <c r="G40" s="225">
        <v>766</v>
      </c>
      <c r="H40" s="225">
        <v>574</v>
      </c>
      <c r="I40" s="226">
        <v>42.835820895522389</v>
      </c>
      <c r="J40" s="227">
        <v>2.7</v>
      </c>
      <c r="K40" s="226">
        <v>-2.7576197387518153</v>
      </c>
      <c r="L40" s="226">
        <v>-6.4713064713064705</v>
      </c>
      <c r="M40" s="226">
        <v>2.683363148479434</v>
      </c>
    </row>
    <row r="41" spans="1:14" x14ac:dyDescent="0.2">
      <c r="A41" s="44" t="s">
        <v>68</v>
      </c>
      <c r="B41" s="45" t="s">
        <v>68</v>
      </c>
      <c r="C41" s="125">
        <v>674</v>
      </c>
      <c r="D41" s="133">
        <v>339</v>
      </c>
      <c r="E41" s="133">
        <v>335</v>
      </c>
      <c r="F41" s="125">
        <v>733</v>
      </c>
      <c r="G41" s="133">
        <v>332</v>
      </c>
      <c r="H41" s="133">
        <v>401</v>
      </c>
      <c r="I41" s="127">
        <v>54.706684856753071</v>
      </c>
      <c r="J41" s="128">
        <v>1.4</v>
      </c>
      <c r="K41" s="127">
        <v>8.7537091988130644</v>
      </c>
      <c r="L41" s="127">
        <v>-2.0648967551622377</v>
      </c>
      <c r="M41" s="127">
        <v>19.701492537313435</v>
      </c>
      <c r="N41" s="86"/>
    </row>
    <row r="42" spans="1:14" s="86" customFormat="1" x14ac:dyDescent="0.2">
      <c r="A42" s="25" t="s">
        <v>138</v>
      </c>
      <c r="B42" s="214" t="s">
        <v>138</v>
      </c>
      <c r="C42" s="224">
        <v>4108</v>
      </c>
      <c r="D42" s="225">
        <v>2920</v>
      </c>
      <c r="E42" s="225">
        <v>1188</v>
      </c>
      <c r="F42" s="224">
        <v>4067</v>
      </c>
      <c r="G42" s="225">
        <v>2669</v>
      </c>
      <c r="H42" s="225">
        <v>1398</v>
      </c>
      <c r="I42" s="226">
        <v>34.374231620358984</v>
      </c>
      <c r="J42" s="227">
        <v>3.4</v>
      </c>
      <c r="K42" s="226">
        <v>-0.99805258033106581</v>
      </c>
      <c r="L42" s="226">
        <v>-8.5958904109589067</v>
      </c>
      <c r="M42" s="226">
        <v>17.676767676767668</v>
      </c>
    </row>
    <row r="43" spans="1:14" x14ac:dyDescent="0.2">
      <c r="A43" s="44" t="s">
        <v>70</v>
      </c>
      <c r="B43" s="45" t="s">
        <v>70</v>
      </c>
      <c r="C43" s="125">
        <v>1446</v>
      </c>
      <c r="D43" s="133">
        <v>815</v>
      </c>
      <c r="E43" s="133">
        <v>631</v>
      </c>
      <c r="F43" s="125">
        <v>1497</v>
      </c>
      <c r="G43" s="133">
        <v>784</v>
      </c>
      <c r="H43" s="133">
        <v>713</v>
      </c>
      <c r="I43" s="127">
        <v>47.62859051436206</v>
      </c>
      <c r="J43" s="128">
        <v>3.9</v>
      </c>
      <c r="K43" s="127">
        <v>3.5269709543568561</v>
      </c>
      <c r="L43" s="127">
        <v>-3.8036809815950923</v>
      </c>
      <c r="M43" s="127">
        <v>12.995245641838359</v>
      </c>
      <c r="N43" s="86"/>
    </row>
    <row r="44" spans="1:14" s="86" customFormat="1" x14ac:dyDescent="0.2">
      <c r="A44" s="25" t="s">
        <v>71</v>
      </c>
      <c r="B44" s="214" t="s">
        <v>71</v>
      </c>
      <c r="C44" s="224">
        <v>243</v>
      </c>
      <c r="D44" s="225">
        <v>243</v>
      </c>
      <c r="E44" s="225">
        <v>0</v>
      </c>
      <c r="F44" s="224">
        <v>328</v>
      </c>
      <c r="G44" s="225">
        <v>311</v>
      </c>
      <c r="H44" s="225">
        <v>17</v>
      </c>
      <c r="I44" s="226">
        <v>5.1829268292682924</v>
      </c>
      <c r="J44" s="227" t="s">
        <v>194</v>
      </c>
      <c r="K44" s="226">
        <v>34.979423868312765</v>
      </c>
      <c r="L44" s="226">
        <v>27.983539094650212</v>
      </c>
      <c r="M44" s="226"/>
    </row>
    <row r="45" spans="1:14" x14ac:dyDescent="0.2">
      <c r="A45" s="336" t="s">
        <v>191</v>
      </c>
      <c r="B45" s="337"/>
      <c r="C45" s="134">
        <v>448127</v>
      </c>
      <c r="D45" s="135">
        <v>268327</v>
      </c>
      <c r="E45" s="135">
        <v>179800</v>
      </c>
      <c r="F45" s="134">
        <f>F39+F40+F41+F42+F43+F44</f>
        <v>478803</v>
      </c>
      <c r="G45" s="135">
        <v>274957</v>
      </c>
      <c r="H45" s="135">
        <v>203846</v>
      </c>
      <c r="I45" s="136">
        <v>42.574085793113241</v>
      </c>
      <c r="J45" s="217">
        <v>5.6</v>
      </c>
      <c r="K45" s="137">
        <v>6.8453808853293774</v>
      </c>
      <c r="L45" s="137">
        <v>2.470865771987163</v>
      </c>
      <c r="M45" s="137">
        <v>13.373748609566194</v>
      </c>
      <c r="N45" s="86"/>
    </row>
    <row r="46" spans="1:14" x14ac:dyDescent="0.2">
      <c r="J46" s="46" t="s">
        <v>93</v>
      </c>
      <c r="N46" s="86"/>
    </row>
    <row r="47" spans="1:14" x14ac:dyDescent="0.2">
      <c r="A47" s="77" t="s">
        <v>173</v>
      </c>
      <c r="B47" s="78"/>
      <c r="F47" s="49"/>
      <c r="G47" s="49"/>
      <c r="H47" s="49"/>
      <c r="N47" s="86"/>
    </row>
    <row r="48" spans="1:14" x14ac:dyDescent="0.2">
      <c r="A48" s="77" t="s">
        <v>197</v>
      </c>
      <c r="B48" s="78"/>
      <c r="F48" s="49"/>
      <c r="G48" s="49"/>
      <c r="H48" s="49"/>
      <c r="N48" s="86"/>
    </row>
    <row r="49" spans="1:14" x14ac:dyDescent="0.2">
      <c r="A49" s="76" t="s">
        <v>195</v>
      </c>
      <c r="B49" s="78"/>
      <c r="F49" s="49"/>
      <c r="G49" s="49"/>
      <c r="H49" s="49"/>
      <c r="N49" s="86"/>
    </row>
  </sheetData>
  <mergeCells count="7">
    <mergeCell ref="A45:B45"/>
    <mergeCell ref="A39:B39"/>
    <mergeCell ref="K4:M4"/>
    <mergeCell ref="A4:A5"/>
    <mergeCell ref="B4:B5"/>
    <mergeCell ref="C4:E4"/>
    <mergeCell ref="F4:J4"/>
  </mergeCells>
  <phoneticPr fontId="2" type="noConversion"/>
  <pageMargins left="0.19685039370078741" right="0.39370078740157483" top="0.19685039370078741" bottom="0.19685039370078741" header="0.11811023622047245" footer="0.11811023622047245"/>
  <pageSetup paperSize="9"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6" zoomScaleNormal="100" workbookViewId="0">
      <selection activeCell="A27" sqref="A27"/>
    </sheetView>
  </sheetViews>
  <sheetFormatPr baseColWidth="10" defaultColWidth="0" defaultRowHeight="12.75" zeroHeight="1" x14ac:dyDescent="0.2"/>
  <cols>
    <col min="1" max="1" width="11.42578125" style="24" customWidth="1"/>
    <col min="2" max="2" width="26.7109375" style="24" customWidth="1"/>
    <col min="3" max="3" width="16.140625" style="24" customWidth="1"/>
    <col min="4" max="4" width="11.140625" style="24" customWidth="1"/>
    <col min="5" max="12" width="11.42578125" style="24" customWidth="1"/>
    <col min="13" max="16384" width="0" style="24" hidden="1"/>
  </cols>
  <sheetData>
    <row r="1" spans="1:3" x14ac:dyDescent="0.2">
      <c r="B1" s="23"/>
    </row>
    <row r="2" spans="1:3" x14ac:dyDescent="0.2"/>
    <row r="3" spans="1:3" x14ac:dyDescent="0.2">
      <c r="A3" s="295" t="s">
        <v>183</v>
      </c>
      <c r="B3" s="295"/>
      <c r="C3" s="295"/>
    </row>
    <row r="4" spans="1:3" x14ac:dyDescent="0.2"/>
    <row r="5" spans="1:3" ht="60" x14ac:dyDescent="0.2">
      <c r="A5" s="88" t="s">
        <v>94</v>
      </c>
      <c r="B5" s="89" t="s">
        <v>132</v>
      </c>
      <c r="C5" s="90" t="s">
        <v>184</v>
      </c>
    </row>
    <row r="6" spans="1:3" x14ac:dyDescent="0.2">
      <c r="A6" s="91" t="s">
        <v>97</v>
      </c>
      <c r="B6" s="92" t="s">
        <v>157</v>
      </c>
      <c r="C6" s="85">
        <v>5.8</v>
      </c>
    </row>
    <row r="7" spans="1:3" x14ac:dyDescent="0.2">
      <c r="A7" s="91" t="s">
        <v>98</v>
      </c>
      <c r="B7" s="92" t="s">
        <v>160</v>
      </c>
      <c r="C7" s="85">
        <v>6.4</v>
      </c>
    </row>
    <row r="8" spans="1:3" x14ac:dyDescent="0.2">
      <c r="A8" s="91" t="s">
        <v>99</v>
      </c>
      <c r="B8" s="93" t="s">
        <v>46</v>
      </c>
      <c r="C8" s="85">
        <v>5.2</v>
      </c>
    </row>
    <row r="9" spans="1:3" x14ac:dyDescent="0.2">
      <c r="A9" s="91" t="s">
        <v>100</v>
      </c>
      <c r="B9" s="93" t="s">
        <v>90</v>
      </c>
      <c r="C9" s="85">
        <v>6.9</v>
      </c>
    </row>
    <row r="10" spans="1:3" x14ac:dyDescent="0.2">
      <c r="A10" s="91" t="s">
        <v>101</v>
      </c>
      <c r="B10" s="93" t="s">
        <v>49</v>
      </c>
      <c r="C10" s="85">
        <v>5.5</v>
      </c>
    </row>
    <row r="11" spans="1:3" x14ac:dyDescent="0.2">
      <c r="A11" s="91" t="s">
        <v>95</v>
      </c>
      <c r="B11" s="92" t="s">
        <v>128</v>
      </c>
      <c r="C11" s="85">
        <v>5.9</v>
      </c>
    </row>
    <row r="12" spans="1:3" x14ac:dyDescent="0.2">
      <c r="A12" s="91" t="s">
        <v>104</v>
      </c>
      <c r="B12" s="92" t="s">
        <v>130</v>
      </c>
      <c r="C12" s="85">
        <v>4.8</v>
      </c>
    </row>
    <row r="13" spans="1:3" x14ac:dyDescent="0.2">
      <c r="A13" s="91" t="s">
        <v>102</v>
      </c>
      <c r="B13" s="92" t="s">
        <v>135</v>
      </c>
      <c r="C13" s="85">
        <v>5.3</v>
      </c>
    </row>
    <row r="14" spans="1:3" x14ac:dyDescent="0.2">
      <c r="A14" s="91" t="s">
        <v>105</v>
      </c>
      <c r="B14" s="92" t="s">
        <v>92</v>
      </c>
      <c r="C14" s="85">
        <v>6.5</v>
      </c>
    </row>
    <row r="15" spans="1:3" x14ac:dyDescent="0.2">
      <c r="A15" s="91" t="s">
        <v>96</v>
      </c>
      <c r="B15" s="92" t="s">
        <v>126</v>
      </c>
      <c r="C15" s="85">
        <v>6</v>
      </c>
    </row>
    <row r="16" spans="1:3" x14ac:dyDescent="0.2">
      <c r="A16" s="91" t="s">
        <v>103</v>
      </c>
      <c r="B16" s="92" t="s">
        <v>127</v>
      </c>
      <c r="C16" s="85">
        <v>6.4</v>
      </c>
    </row>
    <row r="17" spans="1:6" x14ac:dyDescent="0.2">
      <c r="A17" s="91" t="s">
        <v>106</v>
      </c>
      <c r="B17" s="93" t="s">
        <v>57</v>
      </c>
      <c r="C17" s="85">
        <v>7</v>
      </c>
    </row>
    <row r="18" spans="1:6" x14ac:dyDescent="0.2">
      <c r="A18" s="91" t="s">
        <v>107</v>
      </c>
      <c r="B18" s="92" t="s">
        <v>145</v>
      </c>
      <c r="C18" s="85">
        <v>5.4</v>
      </c>
    </row>
    <row r="19" spans="1:6" x14ac:dyDescent="0.2">
      <c r="A19" s="91" t="s">
        <v>108</v>
      </c>
      <c r="B19" s="92" t="s">
        <v>67</v>
      </c>
      <c r="C19" s="85">
        <v>2.7</v>
      </c>
    </row>
    <row r="20" spans="1:6" x14ac:dyDescent="0.2">
      <c r="A20" s="91" t="s">
        <v>109</v>
      </c>
      <c r="B20" s="92" t="s">
        <v>68</v>
      </c>
      <c r="C20" s="85">
        <v>1.4</v>
      </c>
    </row>
    <row r="21" spans="1:6" x14ac:dyDescent="0.2">
      <c r="A21" s="91" t="s">
        <v>110</v>
      </c>
      <c r="B21" s="92" t="s">
        <v>138</v>
      </c>
      <c r="C21" s="85">
        <v>3.4</v>
      </c>
    </row>
    <row r="22" spans="1:6" x14ac:dyDescent="0.2">
      <c r="A22" s="91" t="s">
        <v>111</v>
      </c>
      <c r="B22" s="92" t="s">
        <v>70</v>
      </c>
      <c r="C22" s="85">
        <v>3.9</v>
      </c>
    </row>
    <row r="23" spans="1:6" x14ac:dyDescent="0.2"/>
    <row r="24" spans="1:6" x14ac:dyDescent="0.2">
      <c r="A24" s="305" t="s">
        <v>211</v>
      </c>
      <c r="B24" s="305"/>
      <c r="C24" s="305"/>
    </row>
    <row r="25" spans="1:6" x14ac:dyDescent="0.2">
      <c r="A25" s="293" t="s">
        <v>179</v>
      </c>
      <c r="B25" s="293"/>
    </row>
    <row r="26" spans="1:6" x14ac:dyDescent="0.2">
      <c r="A26" s="350" t="s">
        <v>212</v>
      </c>
      <c r="B26" s="350"/>
      <c r="C26" s="350"/>
      <c r="D26" s="350"/>
      <c r="E26" s="350"/>
      <c r="F26" s="350"/>
    </row>
    <row r="27" spans="1:6" x14ac:dyDescent="0.2">
      <c r="A27" s="76" t="s">
        <v>218</v>
      </c>
    </row>
    <row r="28" spans="1:6" x14ac:dyDescent="0.2"/>
  </sheetData>
  <mergeCells count="4">
    <mergeCell ref="A24:C24"/>
    <mergeCell ref="A25:B25"/>
    <mergeCell ref="A26:F26"/>
    <mergeCell ref="A3:C3"/>
  </mergeCells>
  <phoneticPr fontId="2" type="noConversion"/>
  <pageMargins left="0.31496062992125984" right="0.31496062992125984" top="0.35433070866141736" bottom="0.35433070866141736" header="0.31496062992125984" footer="0.31496062992125984"/>
  <pageSetup paperSize="9" scale="6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opLeftCell="A30" zoomScale="115" zoomScaleNormal="115" workbookViewId="0">
      <selection activeCell="A49" sqref="A49"/>
    </sheetView>
  </sheetViews>
  <sheetFormatPr baseColWidth="10" defaultColWidth="0" defaultRowHeight="12.75" zeroHeight="1" x14ac:dyDescent="0.2"/>
  <cols>
    <col min="1" max="1" width="28.42578125" style="30" customWidth="1"/>
    <col min="2" max="2" width="18.42578125" style="24" bestFit="1" customWidth="1"/>
    <col min="3" max="12" width="20.5703125" style="24" customWidth="1"/>
    <col min="13" max="13" width="11.42578125" style="24" customWidth="1"/>
    <col min="14" max="16384" width="11.42578125" style="24" hidden="1"/>
  </cols>
  <sheetData>
    <row r="1" spans="1:12" x14ac:dyDescent="0.2">
      <c r="A1" s="120" t="s">
        <v>171</v>
      </c>
      <c r="B1" s="78"/>
      <c r="C1" s="78"/>
      <c r="D1" s="78"/>
      <c r="E1" s="78"/>
    </row>
    <row r="2" spans="1:12" x14ac:dyDescent="0.2"/>
    <row r="3" spans="1:12" x14ac:dyDescent="0.2">
      <c r="B3" s="121"/>
    </row>
    <row r="4" spans="1:12" ht="24" customHeight="1" x14ac:dyDescent="0.2">
      <c r="A4" s="358" t="s">
        <v>141</v>
      </c>
      <c r="B4" s="360" t="s">
        <v>140</v>
      </c>
      <c r="C4" s="351" t="s">
        <v>169</v>
      </c>
      <c r="D4" s="352"/>
      <c r="E4" s="353"/>
      <c r="F4" s="351" t="s">
        <v>185</v>
      </c>
      <c r="G4" s="352"/>
      <c r="H4" s="352"/>
      <c r="I4" s="353"/>
      <c r="J4" s="354" t="s">
        <v>186</v>
      </c>
      <c r="K4" s="355"/>
      <c r="L4" s="355"/>
    </row>
    <row r="5" spans="1:12" ht="46.5" customHeight="1" x14ac:dyDescent="0.2">
      <c r="A5" s="359"/>
      <c r="B5" s="361"/>
      <c r="C5" s="200" t="s">
        <v>26</v>
      </c>
      <c r="D5" s="201" t="s">
        <v>148</v>
      </c>
      <c r="E5" s="202" t="s">
        <v>149</v>
      </c>
      <c r="F5" s="200" t="s">
        <v>26</v>
      </c>
      <c r="G5" s="201" t="s">
        <v>150</v>
      </c>
      <c r="H5" s="201" t="s">
        <v>149</v>
      </c>
      <c r="I5" s="203" t="s">
        <v>72</v>
      </c>
      <c r="J5" s="200" t="s">
        <v>26</v>
      </c>
      <c r="K5" s="201" t="s">
        <v>150</v>
      </c>
      <c r="L5" s="201" t="s">
        <v>149</v>
      </c>
    </row>
    <row r="6" spans="1:12" x14ac:dyDescent="0.2">
      <c r="A6" s="369" t="s">
        <v>86</v>
      </c>
      <c r="B6" s="37" t="s">
        <v>44</v>
      </c>
      <c r="C6" s="138">
        <v>5262</v>
      </c>
      <c r="D6" s="139">
        <v>3891</v>
      </c>
      <c r="E6" s="139">
        <v>1371</v>
      </c>
      <c r="F6" s="138">
        <v>5849</v>
      </c>
      <c r="G6" s="139">
        <v>3930</v>
      </c>
      <c r="H6" s="139">
        <v>1919</v>
      </c>
      <c r="I6" s="140">
        <v>32.89</v>
      </c>
      <c r="J6" s="141">
        <v>11.155454199923987</v>
      </c>
      <c r="K6" s="142">
        <v>1.0023130300693905</v>
      </c>
      <c r="L6" s="142">
        <v>39.970824215900812</v>
      </c>
    </row>
    <row r="7" spans="1:12" x14ac:dyDescent="0.2">
      <c r="A7" s="369"/>
      <c r="B7" s="37" t="s">
        <v>64</v>
      </c>
      <c r="C7" s="138">
        <v>11567</v>
      </c>
      <c r="D7" s="139">
        <v>7868</v>
      </c>
      <c r="E7" s="139">
        <v>3699</v>
      </c>
      <c r="F7" s="138">
        <v>13177</v>
      </c>
      <c r="G7" s="139">
        <v>7956</v>
      </c>
      <c r="H7" s="139">
        <v>5221</v>
      </c>
      <c r="I7" s="140">
        <v>39.622068756166044</v>
      </c>
      <c r="J7" s="141">
        <v>13.918907236102696</v>
      </c>
      <c r="K7" s="142">
        <v>1.1184544992374201</v>
      </c>
      <c r="L7" s="142">
        <v>41.146255744795887</v>
      </c>
    </row>
    <row r="8" spans="1:12" x14ac:dyDescent="0.2">
      <c r="A8" s="369"/>
      <c r="B8" s="37" t="s">
        <v>65</v>
      </c>
      <c r="C8" s="138">
        <v>13551</v>
      </c>
      <c r="D8" s="139">
        <v>7033</v>
      </c>
      <c r="E8" s="139">
        <v>6518</v>
      </c>
      <c r="F8" s="138">
        <v>16128</v>
      </c>
      <c r="G8" s="139">
        <v>7786</v>
      </c>
      <c r="H8" s="139">
        <v>8342</v>
      </c>
      <c r="I8" s="140">
        <v>51.723710317460316</v>
      </c>
      <c r="J8" s="141">
        <v>19.017046712419749</v>
      </c>
      <c r="K8" s="142">
        <v>10.706668562491117</v>
      </c>
      <c r="L8" s="142">
        <v>27.984044185332934</v>
      </c>
    </row>
    <row r="9" spans="1:12" x14ac:dyDescent="0.2">
      <c r="A9" s="367" t="s">
        <v>87</v>
      </c>
      <c r="B9" s="368"/>
      <c r="C9" s="143">
        <v>30380</v>
      </c>
      <c r="D9" s="144">
        <v>18792</v>
      </c>
      <c r="E9" s="144">
        <v>11588</v>
      </c>
      <c r="F9" s="143">
        <v>35154</v>
      </c>
      <c r="G9" s="144">
        <v>19672</v>
      </c>
      <c r="H9" s="144">
        <v>15482</v>
      </c>
      <c r="I9" s="145">
        <v>44.040507481367698</v>
      </c>
      <c r="J9" s="146">
        <v>15.714285714285726</v>
      </c>
      <c r="K9" s="147">
        <v>4.6828437633035236</v>
      </c>
      <c r="L9" s="147">
        <v>33.60372799447704</v>
      </c>
    </row>
    <row r="10" spans="1:12" x14ac:dyDescent="0.2">
      <c r="A10" s="355" t="s">
        <v>88</v>
      </c>
      <c r="B10" s="38" t="s">
        <v>144</v>
      </c>
      <c r="C10" s="148">
        <v>5684</v>
      </c>
      <c r="D10" s="149">
        <v>3446</v>
      </c>
      <c r="E10" s="149">
        <v>2238</v>
      </c>
      <c r="F10" s="148">
        <v>5954</v>
      </c>
      <c r="G10" s="149">
        <v>3498</v>
      </c>
      <c r="H10" s="149">
        <v>2456</v>
      </c>
      <c r="I10" s="150">
        <v>41.249580114208932</v>
      </c>
      <c r="J10" s="151">
        <v>4.7501759324419357</v>
      </c>
      <c r="K10" s="152">
        <v>1.5089959373186357</v>
      </c>
      <c r="L10" s="152">
        <v>9.7408400357462011</v>
      </c>
    </row>
    <row r="11" spans="1:12" x14ac:dyDescent="0.2">
      <c r="A11" s="355"/>
      <c r="B11" s="38" t="s">
        <v>45</v>
      </c>
      <c r="C11" s="148">
        <v>5770</v>
      </c>
      <c r="D11" s="149">
        <v>4166</v>
      </c>
      <c r="E11" s="149">
        <v>1604</v>
      </c>
      <c r="F11" s="148">
        <v>6224</v>
      </c>
      <c r="G11" s="149">
        <v>4552</v>
      </c>
      <c r="H11" s="149">
        <v>1672</v>
      </c>
      <c r="I11" s="150">
        <v>26.863753213367609</v>
      </c>
      <c r="J11" s="151">
        <v>7.8682842287695065</v>
      </c>
      <c r="K11" s="152">
        <v>9.2654824771963398</v>
      </c>
      <c r="L11" s="152">
        <v>4.2394014962593429</v>
      </c>
    </row>
    <row r="12" spans="1:12" x14ac:dyDescent="0.2">
      <c r="A12" s="362" t="s">
        <v>89</v>
      </c>
      <c r="B12" s="363"/>
      <c r="C12" s="153">
        <v>11454</v>
      </c>
      <c r="D12" s="154">
        <v>7612</v>
      </c>
      <c r="E12" s="154">
        <v>3842</v>
      </c>
      <c r="F12" s="153">
        <v>12178</v>
      </c>
      <c r="G12" s="154">
        <v>8050</v>
      </c>
      <c r="H12" s="154">
        <v>4128</v>
      </c>
      <c r="I12" s="155">
        <v>33.897191657086552</v>
      </c>
      <c r="J12" s="156">
        <v>6.3209359175833812</v>
      </c>
      <c r="K12" s="157">
        <v>5.7540725170782903</v>
      </c>
      <c r="L12" s="157">
        <v>7.4440395627277445</v>
      </c>
    </row>
    <row r="13" spans="1:12" x14ac:dyDescent="0.2">
      <c r="A13" s="35" t="s">
        <v>46</v>
      </c>
      <c r="B13" s="39" t="s">
        <v>47</v>
      </c>
      <c r="C13" s="143">
        <v>11468</v>
      </c>
      <c r="D13" s="144">
        <v>8158</v>
      </c>
      <c r="E13" s="144">
        <v>3310</v>
      </c>
      <c r="F13" s="143">
        <v>12683</v>
      </c>
      <c r="G13" s="144">
        <v>8595</v>
      </c>
      <c r="H13" s="144">
        <v>4088</v>
      </c>
      <c r="I13" s="145">
        <v>32.232121737759208</v>
      </c>
      <c r="J13" s="146">
        <v>10.59469829089641</v>
      </c>
      <c r="K13" s="147">
        <v>5.3567050747732381</v>
      </c>
      <c r="L13" s="147">
        <v>23.504531722054377</v>
      </c>
    </row>
    <row r="14" spans="1:12" x14ac:dyDescent="0.2">
      <c r="A14" s="33" t="s">
        <v>90</v>
      </c>
      <c r="B14" s="40" t="s">
        <v>143</v>
      </c>
      <c r="C14" s="153">
        <v>11547</v>
      </c>
      <c r="D14" s="154">
        <v>7183</v>
      </c>
      <c r="E14" s="154">
        <v>4364</v>
      </c>
      <c r="F14" s="153">
        <v>11713</v>
      </c>
      <c r="G14" s="154">
        <v>7025</v>
      </c>
      <c r="H14" s="154">
        <v>4688</v>
      </c>
      <c r="I14" s="155">
        <v>40.023905062750792</v>
      </c>
      <c r="J14" s="156">
        <v>1.4376028405646446</v>
      </c>
      <c r="K14" s="157">
        <v>-2.1996380342475308</v>
      </c>
      <c r="L14" s="157">
        <v>7.4243813015582028</v>
      </c>
    </row>
    <row r="15" spans="1:12" x14ac:dyDescent="0.2">
      <c r="A15" s="35" t="s">
        <v>49</v>
      </c>
      <c r="B15" s="39" t="s">
        <v>49</v>
      </c>
      <c r="C15" s="158">
        <v>1362</v>
      </c>
      <c r="D15" s="159">
        <v>883</v>
      </c>
      <c r="E15" s="159">
        <v>479</v>
      </c>
      <c r="F15" s="158">
        <v>1310</v>
      </c>
      <c r="G15" s="159">
        <v>839</v>
      </c>
      <c r="H15" s="159">
        <v>471</v>
      </c>
      <c r="I15" s="160">
        <v>35.954198473282446</v>
      </c>
      <c r="J15" s="161">
        <v>-3.8179148311306865</v>
      </c>
      <c r="K15" s="162">
        <v>-4.9830124575311441</v>
      </c>
      <c r="L15" s="162">
        <v>-1.6701461377870541</v>
      </c>
    </row>
    <row r="16" spans="1:12" x14ac:dyDescent="0.2">
      <c r="A16" s="355" t="s">
        <v>128</v>
      </c>
      <c r="B16" s="38" t="s">
        <v>54</v>
      </c>
      <c r="C16" s="148">
        <v>9450</v>
      </c>
      <c r="D16" s="149">
        <v>5562</v>
      </c>
      <c r="E16" s="149">
        <v>3888</v>
      </c>
      <c r="F16" s="148">
        <v>9721</v>
      </c>
      <c r="G16" s="149">
        <v>5558</v>
      </c>
      <c r="H16" s="149">
        <v>4163</v>
      </c>
      <c r="I16" s="150">
        <v>42.82481226211295</v>
      </c>
      <c r="J16" s="151">
        <v>2.8677248677248635</v>
      </c>
      <c r="K16" s="152">
        <v>-7.1916576770947316E-2</v>
      </c>
      <c r="L16" s="152">
        <v>7.0730452674897082</v>
      </c>
    </row>
    <row r="17" spans="1:12" x14ac:dyDescent="0.2">
      <c r="A17" s="355"/>
      <c r="B17" s="38" t="s">
        <v>48</v>
      </c>
      <c r="C17" s="148">
        <v>4368</v>
      </c>
      <c r="D17" s="149">
        <v>2977</v>
      </c>
      <c r="E17" s="149">
        <v>1391</v>
      </c>
      <c r="F17" s="148">
        <v>4497</v>
      </c>
      <c r="G17" s="149">
        <v>2915</v>
      </c>
      <c r="H17" s="149">
        <v>1582</v>
      </c>
      <c r="I17" s="150">
        <v>35.179008227707357</v>
      </c>
      <c r="J17" s="151">
        <v>2.9532967032966928</v>
      </c>
      <c r="K17" s="152">
        <v>-2.0826335236815541</v>
      </c>
      <c r="L17" s="152">
        <v>13.731128684399717</v>
      </c>
    </row>
    <row r="18" spans="1:12" x14ac:dyDescent="0.2">
      <c r="A18" s="355"/>
      <c r="B18" s="38" t="s">
        <v>42</v>
      </c>
      <c r="C18" s="148">
        <v>9303</v>
      </c>
      <c r="D18" s="149">
        <v>4995</v>
      </c>
      <c r="E18" s="149">
        <v>4308</v>
      </c>
      <c r="F18" s="148">
        <v>9724</v>
      </c>
      <c r="G18" s="149">
        <v>4927</v>
      </c>
      <c r="H18" s="149">
        <v>4797</v>
      </c>
      <c r="I18" s="150">
        <v>49.331550802139034</v>
      </c>
      <c r="J18" s="151">
        <v>4.5254219069117418</v>
      </c>
      <c r="K18" s="152">
        <v>-1.3613613613613573</v>
      </c>
      <c r="L18" s="152">
        <v>11.350974930362124</v>
      </c>
    </row>
    <row r="19" spans="1:12" x14ac:dyDescent="0.2">
      <c r="A19" s="364" t="s">
        <v>129</v>
      </c>
      <c r="B19" s="365"/>
      <c r="C19" s="153">
        <v>23121</v>
      </c>
      <c r="D19" s="154">
        <v>13534</v>
      </c>
      <c r="E19" s="154">
        <v>9587</v>
      </c>
      <c r="F19" s="153">
        <v>23942</v>
      </c>
      <c r="G19" s="154">
        <v>13400</v>
      </c>
      <c r="H19" s="154">
        <v>10542</v>
      </c>
      <c r="I19" s="155">
        <v>44.031409238994236</v>
      </c>
      <c r="J19" s="156">
        <v>3.5508844773149972</v>
      </c>
      <c r="K19" s="157">
        <v>-0.99009900990099098</v>
      </c>
      <c r="L19" s="157">
        <v>9.9614060707207575</v>
      </c>
    </row>
    <row r="20" spans="1:12" x14ac:dyDescent="0.2">
      <c r="A20" s="369" t="s">
        <v>137</v>
      </c>
      <c r="B20" s="41" t="s">
        <v>59</v>
      </c>
      <c r="C20" s="163">
        <v>6554</v>
      </c>
      <c r="D20" s="164">
        <v>4142</v>
      </c>
      <c r="E20" s="164">
        <v>2412</v>
      </c>
      <c r="F20" s="163">
        <v>7167</v>
      </c>
      <c r="G20" s="164">
        <v>4259</v>
      </c>
      <c r="H20" s="164">
        <v>2908</v>
      </c>
      <c r="I20" s="165">
        <v>40.574856983396124</v>
      </c>
      <c r="J20" s="166">
        <v>9.3530668294171448</v>
      </c>
      <c r="K20" s="167">
        <v>2.8247223563495849</v>
      </c>
      <c r="L20" s="167">
        <v>20.563847429519065</v>
      </c>
    </row>
    <row r="21" spans="1:12" x14ac:dyDescent="0.2">
      <c r="A21" s="369"/>
      <c r="B21" s="41" t="s">
        <v>56</v>
      </c>
      <c r="C21" s="138">
        <v>14201</v>
      </c>
      <c r="D21" s="139">
        <v>8176</v>
      </c>
      <c r="E21" s="139">
        <v>6025</v>
      </c>
      <c r="F21" s="138">
        <v>15516</v>
      </c>
      <c r="G21" s="139">
        <v>8847</v>
      </c>
      <c r="H21" s="139">
        <v>6669</v>
      </c>
      <c r="I21" s="140">
        <v>42.981438515081209</v>
      </c>
      <c r="J21" s="141">
        <v>9.2599112738539482</v>
      </c>
      <c r="K21" s="142">
        <v>8.2069471624266264</v>
      </c>
      <c r="L21" s="142">
        <v>10.688796680497937</v>
      </c>
    </row>
    <row r="22" spans="1:12" x14ac:dyDescent="0.2">
      <c r="A22" s="370" t="s">
        <v>136</v>
      </c>
      <c r="B22" s="371"/>
      <c r="C22" s="158">
        <v>20755</v>
      </c>
      <c r="D22" s="159">
        <v>12318</v>
      </c>
      <c r="E22" s="159">
        <v>8437</v>
      </c>
      <c r="F22" s="158">
        <v>22683</v>
      </c>
      <c r="G22" s="159">
        <v>13106</v>
      </c>
      <c r="H22" s="159">
        <v>9577</v>
      </c>
      <c r="I22" s="160">
        <v>42.221046598774414</v>
      </c>
      <c r="J22" s="161">
        <v>9.2893278728017457</v>
      </c>
      <c r="K22" s="162">
        <v>6.3971423932456473</v>
      </c>
      <c r="L22" s="162">
        <v>13.511911816996559</v>
      </c>
    </row>
    <row r="23" spans="1:12" x14ac:dyDescent="0.2">
      <c r="A23" s="355" t="s">
        <v>135</v>
      </c>
      <c r="B23" s="38" t="s">
        <v>142</v>
      </c>
      <c r="C23" s="148">
        <v>14814</v>
      </c>
      <c r="D23" s="149">
        <v>6250</v>
      </c>
      <c r="E23" s="149">
        <v>8564</v>
      </c>
      <c r="F23" s="148">
        <v>15677</v>
      </c>
      <c r="G23" s="149">
        <v>6181</v>
      </c>
      <c r="H23" s="149">
        <v>9496</v>
      </c>
      <c r="I23" s="150">
        <v>60.572813676085993</v>
      </c>
      <c r="J23" s="151">
        <v>5.825570406372349</v>
      </c>
      <c r="K23" s="152">
        <v>-1.104000000000005</v>
      </c>
      <c r="L23" s="152">
        <v>10.882765063054656</v>
      </c>
    </row>
    <row r="24" spans="1:12" x14ac:dyDescent="0.2">
      <c r="A24" s="355"/>
      <c r="B24" s="38" t="s">
        <v>50</v>
      </c>
      <c r="C24" s="148">
        <v>17803</v>
      </c>
      <c r="D24" s="149">
        <v>4750</v>
      </c>
      <c r="E24" s="149">
        <v>13053</v>
      </c>
      <c r="F24" s="148">
        <v>19825</v>
      </c>
      <c r="G24" s="149">
        <v>5285</v>
      </c>
      <c r="H24" s="149">
        <v>14540</v>
      </c>
      <c r="I24" s="150">
        <v>73.341740226986133</v>
      </c>
      <c r="J24" s="151">
        <v>11.357636353423572</v>
      </c>
      <c r="K24" s="152">
        <v>11.263157894736842</v>
      </c>
      <c r="L24" s="152">
        <v>11.392017160805935</v>
      </c>
    </row>
    <row r="25" spans="1:12" x14ac:dyDescent="0.2">
      <c r="A25" s="355"/>
      <c r="B25" s="38" t="s">
        <v>51</v>
      </c>
      <c r="C25" s="148">
        <v>21931</v>
      </c>
      <c r="D25" s="149">
        <v>7328</v>
      </c>
      <c r="E25" s="149">
        <v>14603</v>
      </c>
      <c r="F25" s="148">
        <v>24999</v>
      </c>
      <c r="G25" s="149">
        <v>8036</v>
      </c>
      <c r="H25" s="149">
        <v>16963</v>
      </c>
      <c r="I25" s="150">
        <v>67.854714188567542</v>
      </c>
      <c r="J25" s="151">
        <v>13.989330171902781</v>
      </c>
      <c r="K25" s="152">
        <v>9.6615720524017448</v>
      </c>
      <c r="L25" s="152">
        <v>16.161062795316038</v>
      </c>
    </row>
    <row r="26" spans="1:12" x14ac:dyDescent="0.2">
      <c r="A26" s="364" t="s">
        <v>139</v>
      </c>
      <c r="B26" s="365"/>
      <c r="C26" s="153">
        <v>54548</v>
      </c>
      <c r="D26" s="154">
        <v>18328</v>
      </c>
      <c r="E26" s="154">
        <v>36220</v>
      </c>
      <c r="F26" s="153">
        <v>60501</v>
      </c>
      <c r="G26" s="154">
        <v>19502</v>
      </c>
      <c r="H26" s="154">
        <v>40999</v>
      </c>
      <c r="I26" s="155">
        <v>67.765822052528051</v>
      </c>
      <c r="J26" s="156">
        <v>10.913324044877903</v>
      </c>
      <c r="K26" s="157">
        <v>6.4054997817546866</v>
      </c>
      <c r="L26" s="157">
        <v>13.19436775262286</v>
      </c>
    </row>
    <row r="27" spans="1:12" x14ac:dyDescent="0.2">
      <c r="A27" s="252" t="s">
        <v>92</v>
      </c>
      <c r="B27" s="252" t="s">
        <v>92</v>
      </c>
      <c r="C27" s="158">
        <v>13985</v>
      </c>
      <c r="D27" s="159">
        <v>9767</v>
      </c>
      <c r="E27" s="159">
        <v>4218</v>
      </c>
      <c r="F27" s="158">
        <v>15443</v>
      </c>
      <c r="G27" s="159">
        <v>10084</v>
      </c>
      <c r="H27" s="159">
        <v>5359</v>
      </c>
      <c r="I27" s="160">
        <v>34.701806643786831</v>
      </c>
      <c r="J27" s="161">
        <v>10.425455845548793</v>
      </c>
      <c r="K27" s="162">
        <v>3.2456230162793087</v>
      </c>
      <c r="L27" s="162">
        <v>27.050734945471788</v>
      </c>
    </row>
    <row r="28" spans="1:12" x14ac:dyDescent="0.2">
      <c r="A28" s="355" t="s">
        <v>126</v>
      </c>
      <c r="B28" s="38" t="s">
        <v>43</v>
      </c>
      <c r="C28" s="220">
        <v>12411</v>
      </c>
      <c r="D28" s="149">
        <v>8076</v>
      </c>
      <c r="E28" s="149">
        <v>4335</v>
      </c>
      <c r="F28" s="220">
        <v>14066</v>
      </c>
      <c r="G28" s="149">
        <v>8550</v>
      </c>
      <c r="H28" s="149">
        <v>5516</v>
      </c>
      <c r="I28" s="221">
        <v>39.215128679084316</v>
      </c>
      <c r="J28" s="222">
        <v>13.334944807026016</v>
      </c>
      <c r="K28" s="152">
        <v>5.8692421991084709</v>
      </c>
      <c r="L28" s="152">
        <v>27.243367935409466</v>
      </c>
    </row>
    <row r="29" spans="1:12" x14ac:dyDescent="0.2">
      <c r="A29" s="355"/>
      <c r="B29" s="38" t="s">
        <v>53</v>
      </c>
      <c r="C29" s="148">
        <v>2463</v>
      </c>
      <c r="D29" s="149">
        <v>1750</v>
      </c>
      <c r="E29" s="149">
        <v>713</v>
      </c>
      <c r="F29" s="148">
        <v>2774</v>
      </c>
      <c r="G29" s="149">
        <v>1871</v>
      </c>
      <c r="H29" s="149">
        <v>903</v>
      </c>
      <c r="I29" s="150">
        <v>32.552271088680605</v>
      </c>
      <c r="J29" s="151">
        <v>12.626877791311419</v>
      </c>
      <c r="K29" s="152">
        <v>6.9142857142857173</v>
      </c>
      <c r="L29" s="152">
        <v>26.647966339410935</v>
      </c>
    </row>
    <row r="30" spans="1:12" x14ac:dyDescent="0.2">
      <c r="A30" s="355"/>
      <c r="B30" s="38" t="s">
        <v>60</v>
      </c>
      <c r="C30" s="148">
        <v>8667</v>
      </c>
      <c r="D30" s="149">
        <v>5631</v>
      </c>
      <c r="E30" s="149">
        <v>3036</v>
      </c>
      <c r="F30" s="148">
        <v>9297</v>
      </c>
      <c r="G30" s="149">
        <v>5888</v>
      </c>
      <c r="H30" s="149">
        <v>3409</v>
      </c>
      <c r="I30" s="150">
        <v>36.667742282456707</v>
      </c>
      <c r="J30" s="151">
        <v>7.2689511941848473</v>
      </c>
      <c r="K30" s="152">
        <v>4.5640206002486305</v>
      </c>
      <c r="L30" s="152">
        <v>12.2859025032938</v>
      </c>
    </row>
    <row r="31" spans="1:12" x14ac:dyDescent="0.2">
      <c r="A31" s="364" t="s">
        <v>124</v>
      </c>
      <c r="B31" s="365"/>
      <c r="C31" s="169">
        <v>23541</v>
      </c>
      <c r="D31" s="170">
        <v>15457</v>
      </c>
      <c r="E31" s="170">
        <v>8084</v>
      </c>
      <c r="F31" s="169">
        <v>26137</v>
      </c>
      <c r="G31" s="170">
        <v>16309</v>
      </c>
      <c r="H31" s="170">
        <v>9828</v>
      </c>
      <c r="I31" s="171">
        <v>37.601867084975318</v>
      </c>
      <c r="J31" s="172">
        <v>11.027568922305765</v>
      </c>
      <c r="K31" s="173">
        <v>5.5120657307368814</v>
      </c>
      <c r="L31" s="173">
        <v>21.573478476001974</v>
      </c>
    </row>
    <row r="32" spans="1:12" x14ac:dyDescent="0.2">
      <c r="A32" s="369" t="s">
        <v>127</v>
      </c>
      <c r="B32" s="41" t="s">
        <v>52</v>
      </c>
      <c r="C32" s="138">
        <v>11506</v>
      </c>
      <c r="D32" s="139">
        <v>6526</v>
      </c>
      <c r="E32" s="139">
        <v>4980</v>
      </c>
      <c r="F32" s="138">
        <v>12323</v>
      </c>
      <c r="G32" s="139">
        <v>6623</v>
      </c>
      <c r="H32" s="139">
        <v>5700</v>
      </c>
      <c r="I32" s="140">
        <v>46.254970380589143</v>
      </c>
      <c r="J32" s="141">
        <v>7.1006431427081518</v>
      </c>
      <c r="K32" s="142">
        <v>1.4863622433343604</v>
      </c>
      <c r="L32" s="142">
        <v>14.457831325301207</v>
      </c>
    </row>
    <row r="33" spans="1:15" x14ac:dyDescent="0.2">
      <c r="A33" s="369"/>
      <c r="B33" s="41" t="s">
        <v>55</v>
      </c>
      <c r="C33" s="138">
        <v>11371</v>
      </c>
      <c r="D33" s="139">
        <v>7379</v>
      </c>
      <c r="E33" s="139">
        <v>3992</v>
      </c>
      <c r="F33" s="138">
        <v>12083</v>
      </c>
      <c r="G33" s="139">
        <v>7388</v>
      </c>
      <c r="H33" s="139">
        <v>4695</v>
      </c>
      <c r="I33" s="140">
        <v>38.856244310187869</v>
      </c>
      <c r="J33" s="141">
        <v>6.2615425204467501</v>
      </c>
      <c r="K33" s="142">
        <v>0.1219677463070834</v>
      </c>
      <c r="L33" s="142">
        <v>17.610220440881761</v>
      </c>
    </row>
    <row r="34" spans="1:15" x14ac:dyDescent="0.2">
      <c r="A34" s="367" t="s">
        <v>125</v>
      </c>
      <c r="B34" s="368"/>
      <c r="C34" s="143">
        <v>22877</v>
      </c>
      <c r="D34" s="144">
        <v>13905</v>
      </c>
      <c r="E34" s="144">
        <v>8972</v>
      </c>
      <c r="F34" s="143">
        <v>24406</v>
      </c>
      <c r="G34" s="144">
        <v>14011</v>
      </c>
      <c r="H34" s="144">
        <v>10395</v>
      </c>
      <c r="I34" s="145">
        <v>42.591985577317054</v>
      </c>
      <c r="J34" s="146">
        <v>6.6835686497355384</v>
      </c>
      <c r="K34" s="147">
        <v>0.76231571377203267</v>
      </c>
      <c r="L34" s="147">
        <v>15.860454748105223</v>
      </c>
    </row>
    <row r="35" spans="1:15" x14ac:dyDescent="0.2">
      <c r="A35" s="33" t="s">
        <v>57</v>
      </c>
      <c r="B35" s="223" t="s">
        <v>58</v>
      </c>
      <c r="C35" s="153">
        <v>17949</v>
      </c>
      <c r="D35" s="154">
        <v>12228</v>
      </c>
      <c r="E35" s="154">
        <v>5721</v>
      </c>
      <c r="F35" s="153">
        <v>19420</v>
      </c>
      <c r="G35" s="154">
        <v>12620</v>
      </c>
      <c r="H35" s="154">
        <v>6800</v>
      </c>
      <c r="I35" s="155">
        <v>35.015447991761071</v>
      </c>
      <c r="J35" s="156">
        <v>8.1954426430441707</v>
      </c>
      <c r="K35" s="157">
        <v>3.2057572783774857</v>
      </c>
      <c r="L35" s="157">
        <v>18.860339101555667</v>
      </c>
    </row>
    <row r="36" spans="1:15" x14ac:dyDescent="0.2">
      <c r="A36" s="366" t="s">
        <v>145</v>
      </c>
      <c r="B36" s="41" t="s">
        <v>62</v>
      </c>
      <c r="C36" s="138">
        <v>11250</v>
      </c>
      <c r="D36" s="139">
        <v>7445</v>
      </c>
      <c r="E36" s="139">
        <v>3805</v>
      </c>
      <c r="F36" s="138">
        <v>12471</v>
      </c>
      <c r="G36" s="139">
        <v>7049</v>
      </c>
      <c r="H36" s="139">
        <v>5422</v>
      </c>
      <c r="I36" s="140">
        <v>43.476866329885333</v>
      </c>
      <c r="J36" s="141">
        <v>10.853333333333337</v>
      </c>
      <c r="K36" s="142">
        <v>-5.3190060443250475</v>
      </c>
      <c r="L36" s="142">
        <v>42.496714848883045</v>
      </c>
    </row>
    <row r="37" spans="1:15" x14ac:dyDescent="0.2">
      <c r="A37" s="366"/>
      <c r="B37" s="41" t="s">
        <v>63</v>
      </c>
      <c r="C37" s="138">
        <v>6574</v>
      </c>
      <c r="D37" s="139">
        <v>4782</v>
      </c>
      <c r="E37" s="139">
        <v>1792</v>
      </c>
      <c r="F37" s="138">
        <v>7147</v>
      </c>
      <c r="G37" s="139">
        <v>4499</v>
      </c>
      <c r="H37" s="139">
        <v>2648</v>
      </c>
      <c r="I37" s="140">
        <v>37.050510703791801</v>
      </c>
      <c r="J37" s="141">
        <v>8.7161545482202563</v>
      </c>
      <c r="K37" s="142">
        <v>-5.9180259305729788</v>
      </c>
      <c r="L37" s="142">
        <v>47.767857142857139</v>
      </c>
    </row>
    <row r="38" spans="1:15" x14ac:dyDescent="0.2">
      <c r="A38" s="367" t="s">
        <v>146</v>
      </c>
      <c r="B38" s="368"/>
      <c r="C38" s="143">
        <v>17824</v>
      </c>
      <c r="D38" s="144">
        <v>12227</v>
      </c>
      <c r="E38" s="144">
        <v>5597</v>
      </c>
      <c r="F38" s="143">
        <v>19618</v>
      </c>
      <c r="G38" s="144">
        <v>11548</v>
      </c>
      <c r="H38" s="144">
        <v>8070</v>
      </c>
      <c r="I38" s="145">
        <v>41.135691711693347</v>
      </c>
      <c r="J38" s="146">
        <v>10.065080789946146</v>
      </c>
      <c r="K38" s="147">
        <v>-5.5532837163654207</v>
      </c>
      <c r="L38" s="168">
        <v>44.184384491691972</v>
      </c>
    </row>
    <row r="39" spans="1:15" s="31" customFormat="1" x14ac:dyDescent="0.2">
      <c r="A39" s="356" t="s">
        <v>147</v>
      </c>
      <c r="B39" s="357"/>
      <c r="C39" s="174">
        <v>260811</v>
      </c>
      <c r="D39" s="175">
        <v>150392</v>
      </c>
      <c r="E39" s="175">
        <v>110419</v>
      </c>
      <c r="F39" s="174">
        <v>285188</v>
      </c>
      <c r="G39" s="175">
        <v>154761</v>
      </c>
      <c r="H39" s="175">
        <v>130427</v>
      </c>
      <c r="I39" s="176">
        <v>45.733691459668705</v>
      </c>
      <c r="J39" s="177">
        <v>9.3466149817300614</v>
      </c>
      <c r="K39" s="178">
        <v>2.9050747380179764</v>
      </c>
      <c r="L39" s="178">
        <v>18.120069915503677</v>
      </c>
      <c r="M39" s="24"/>
    </row>
    <row r="40" spans="1:15" x14ac:dyDescent="0.2">
      <c r="A40" s="34" t="s">
        <v>67</v>
      </c>
      <c r="B40" s="42" t="s">
        <v>67</v>
      </c>
      <c r="C40" s="153">
        <v>902</v>
      </c>
      <c r="D40" s="154">
        <v>469</v>
      </c>
      <c r="E40" s="154">
        <v>433</v>
      </c>
      <c r="F40" s="153">
        <v>718</v>
      </c>
      <c r="G40" s="154">
        <v>371</v>
      </c>
      <c r="H40" s="154">
        <v>347</v>
      </c>
      <c r="I40" s="155">
        <v>48.32869080779944</v>
      </c>
      <c r="J40" s="156">
        <v>-20.399113082039911</v>
      </c>
      <c r="K40" s="157">
        <v>-20.895522388059707</v>
      </c>
      <c r="L40" s="157">
        <v>-19.861431870669744</v>
      </c>
    </row>
    <row r="41" spans="1:15" x14ac:dyDescent="0.2">
      <c r="A41" s="36" t="s">
        <v>68</v>
      </c>
      <c r="B41" s="43" t="s">
        <v>68</v>
      </c>
      <c r="C41" s="158">
        <v>370</v>
      </c>
      <c r="D41" s="159">
        <v>170</v>
      </c>
      <c r="E41" s="159">
        <v>200</v>
      </c>
      <c r="F41" s="158">
        <v>438</v>
      </c>
      <c r="G41" s="159">
        <v>199</v>
      </c>
      <c r="H41" s="159">
        <v>239</v>
      </c>
      <c r="I41" s="160">
        <v>54.566210045662103</v>
      </c>
      <c r="J41" s="161">
        <v>18.378378378378368</v>
      </c>
      <c r="K41" s="162">
        <v>17.058823529411772</v>
      </c>
      <c r="L41" s="162">
        <v>19.500000000000007</v>
      </c>
    </row>
    <row r="42" spans="1:15" x14ac:dyDescent="0.2">
      <c r="A42" s="34" t="s">
        <v>138</v>
      </c>
      <c r="B42" s="42" t="s">
        <v>138</v>
      </c>
      <c r="C42" s="153">
        <v>2384</v>
      </c>
      <c r="D42" s="154">
        <v>1677</v>
      </c>
      <c r="E42" s="154">
        <v>707</v>
      </c>
      <c r="F42" s="153">
        <v>2492</v>
      </c>
      <c r="G42" s="154">
        <v>1518</v>
      </c>
      <c r="H42" s="154">
        <v>974</v>
      </c>
      <c r="I42" s="155">
        <v>39.085072231139648</v>
      </c>
      <c r="J42" s="156">
        <v>4.530201342281881</v>
      </c>
      <c r="K42" s="157">
        <v>-9.4812164579606399</v>
      </c>
      <c r="L42" s="157">
        <v>37.765205091937773</v>
      </c>
    </row>
    <row r="43" spans="1:15" x14ac:dyDescent="0.2">
      <c r="A43" s="36" t="s">
        <v>70</v>
      </c>
      <c r="B43" s="43" t="s">
        <v>70</v>
      </c>
      <c r="C43" s="158">
        <v>927</v>
      </c>
      <c r="D43" s="159">
        <v>455</v>
      </c>
      <c r="E43" s="159">
        <v>472</v>
      </c>
      <c r="F43" s="158">
        <v>919</v>
      </c>
      <c r="G43" s="159">
        <v>385</v>
      </c>
      <c r="H43" s="159">
        <v>534</v>
      </c>
      <c r="I43" s="160">
        <v>58.106637649619152</v>
      </c>
      <c r="J43" s="161">
        <v>-0.86299892125134559</v>
      </c>
      <c r="K43" s="162">
        <v>-15.384615384615385</v>
      </c>
      <c r="L43" s="162">
        <v>13.135593220338993</v>
      </c>
    </row>
    <row r="44" spans="1:15" x14ac:dyDescent="0.2">
      <c r="A44" s="34" t="s">
        <v>71</v>
      </c>
      <c r="B44" s="42" t="s">
        <v>71</v>
      </c>
      <c r="C44" s="153">
        <v>127</v>
      </c>
      <c r="D44" s="154">
        <v>127</v>
      </c>
      <c r="E44" s="154">
        <v>0</v>
      </c>
      <c r="F44" s="153">
        <v>170</v>
      </c>
      <c r="G44" s="154">
        <v>153</v>
      </c>
      <c r="H44" s="154">
        <v>17</v>
      </c>
      <c r="I44" s="155">
        <v>10</v>
      </c>
      <c r="J44" s="156">
        <v>33.858267716535437</v>
      </c>
      <c r="K44" s="157">
        <v>20.472440944881896</v>
      </c>
      <c r="L44" s="157" t="s">
        <v>193</v>
      </c>
    </row>
    <row r="45" spans="1:15" s="31" customFormat="1" x14ac:dyDescent="0.2">
      <c r="A45" s="356" t="s">
        <v>192</v>
      </c>
      <c r="B45" s="357"/>
      <c r="C45" s="174">
        <v>265521</v>
      </c>
      <c r="D45" s="175">
        <v>153290</v>
      </c>
      <c r="E45" s="175">
        <v>112231</v>
      </c>
      <c r="F45" s="174">
        <v>289925</v>
      </c>
      <c r="G45" s="175">
        <v>157387</v>
      </c>
      <c r="H45" s="175">
        <v>132538</v>
      </c>
      <c r="I45" s="176">
        <v>45.71458135724756</v>
      </c>
      <c r="J45" s="177">
        <v>9.1909867769404343</v>
      </c>
      <c r="K45" s="178">
        <v>2.6727118533498517</v>
      </c>
      <c r="L45" s="178">
        <v>18.093931266762308</v>
      </c>
      <c r="M45" s="24"/>
      <c r="N45" s="32"/>
      <c r="O45" s="32"/>
    </row>
    <row r="46" spans="1:15" x14ac:dyDescent="0.2">
      <c r="H46" s="49"/>
    </row>
    <row r="47" spans="1:15" x14ac:dyDescent="0.2">
      <c r="A47" s="77" t="s">
        <v>173</v>
      </c>
      <c r="B47" s="78"/>
      <c r="C47" s="49"/>
      <c r="D47" s="49"/>
      <c r="E47" s="49"/>
      <c r="F47" s="49"/>
      <c r="G47" s="49"/>
      <c r="H47" s="49"/>
    </row>
    <row r="48" spans="1:15" x14ac:dyDescent="0.2">
      <c r="A48" s="77" t="s">
        <v>198</v>
      </c>
      <c r="B48" s="78"/>
      <c r="C48" s="49"/>
      <c r="D48" s="49"/>
      <c r="E48" s="49"/>
      <c r="F48" s="49"/>
      <c r="G48" s="49"/>
      <c r="H48" s="49"/>
    </row>
    <row r="49" spans="1:8" x14ac:dyDescent="0.2">
      <c r="A49" s="76" t="s">
        <v>218</v>
      </c>
      <c r="B49" s="78"/>
      <c r="C49" s="49"/>
      <c r="D49" s="49"/>
      <c r="E49" s="49"/>
      <c r="F49" s="49"/>
      <c r="G49" s="49"/>
      <c r="H49" s="49"/>
    </row>
    <row r="50" spans="1:8" x14ac:dyDescent="0.2"/>
    <row r="51" spans="1:8" x14ac:dyDescent="0.2"/>
    <row r="52" spans="1:8" x14ac:dyDescent="0.2"/>
  </sheetData>
  <mergeCells count="23">
    <mergeCell ref="A45:B45"/>
    <mergeCell ref="A38:B38"/>
    <mergeCell ref="A16:A18"/>
    <mergeCell ref="A9:B9"/>
    <mergeCell ref="C4:E4"/>
    <mergeCell ref="A6:A8"/>
    <mergeCell ref="A10:A11"/>
    <mergeCell ref="A22:B22"/>
    <mergeCell ref="A32:A33"/>
    <mergeCell ref="A28:A30"/>
    <mergeCell ref="A19:B19"/>
    <mergeCell ref="A26:B26"/>
    <mergeCell ref="A23:A25"/>
    <mergeCell ref="A20:A21"/>
    <mergeCell ref="F4:I4"/>
    <mergeCell ref="J4:L4"/>
    <mergeCell ref="A39:B39"/>
    <mergeCell ref="A4:A5"/>
    <mergeCell ref="B4:B5"/>
    <mergeCell ref="A12:B12"/>
    <mergeCell ref="A31:B31"/>
    <mergeCell ref="A36:A37"/>
    <mergeCell ref="A34:B34"/>
  </mergeCells>
  <phoneticPr fontId="2" type="noConversion"/>
  <pageMargins left="0.19685039370078741" right="0.39370078740157483" top="0.19685039370078741" bottom="0.19685039370078741" header="0.11811023622047245" footer="0.11811023622047245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zoomScaleNormal="100" workbookViewId="0">
      <selection activeCell="A26" sqref="A26"/>
    </sheetView>
  </sheetViews>
  <sheetFormatPr baseColWidth="10" defaultColWidth="0" defaultRowHeight="12.75" zeroHeight="1" x14ac:dyDescent="0.2"/>
  <cols>
    <col min="1" max="1" width="11.42578125" style="24" customWidth="1"/>
    <col min="2" max="2" width="26" style="24" customWidth="1"/>
    <col min="3" max="3" width="18" style="24" customWidth="1"/>
    <col min="4" max="4" width="11.140625" style="24" customWidth="1"/>
    <col min="5" max="8" width="11.42578125" style="24" customWidth="1"/>
    <col min="9" max="16384" width="0" style="24" hidden="1"/>
  </cols>
  <sheetData>
    <row r="1" spans="1:5" x14ac:dyDescent="0.2">
      <c r="A1" s="122" t="s">
        <v>187</v>
      </c>
      <c r="B1" s="78"/>
      <c r="C1" s="78"/>
      <c r="D1" s="78"/>
      <c r="E1" s="78"/>
    </row>
    <row r="2" spans="1:5" x14ac:dyDescent="0.2"/>
    <row r="3" spans="1:5" x14ac:dyDescent="0.2"/>
    <row r="4" spans="1:5" x14ac:dyDescent="0.2">
      <c r="A4" s="94" t="s">
        <v>94</v>
      </c>
      <c r="B4" s="29" t="s">
        <v>132</v>
      </c>
      <c r="C4" s="29" t="s">
        <v>188</v>
      </c>
    </row>
    <row r="5" spans="1:5" x14ac:dyDescent="0.2">
      <c r="A5" s="26" t="s">
        <v>97</v>
      </c>
      <c r="B5" s="27" t="s">
        <v>86</v>
      </c>
      <c r="C5" s="179">
        <v>15.7</v>
      </c>
    </row>
    <row r="6" spans="1:5" x14ac:dyDescent="0.2">
      <c r="A6" s="26" t="s">
        <v>98</v>
      </c>
      <c r="B6" s="27" t="s">
        <v>88</v>
      </c>
      <c r="C6" s="180">
        <v>6.3</v>
      </c>
    </row>
    <row r="7" spans="1:5" x14ac:dyDescent="0.2">
      <c r="A7" s="26" t="s">
        <v>99</v>
      </c>
      <c r="B7" s="28" t="s">
        <v>46</v>
      </c>
      <c r="C7" s="179">
        <v>10.6</v>
      </c>
    </row>
    <row r="8" spans="1:5" x14ac:dyDescent="0.2">
      <c r="A8" s="26" t="s">
        <v>100</v>
      </c>
      <c r="B8" s="28" t="s">
        <v>90</v>
      </c>
      <c r="C8" s="179">
        <v>1.4</v>
      </c>
    </row>
    <row r="9" spans="1:5" x14ac:dyDescent="0.2">
      <c r="A9" s="26" t="s">
        <v>101</v>
      </c>
      <c r="B9" s="28" t="s">
        <v>49</v>
      </c>
      <c r="C9" s="181">
        <v>-3.8</v>
      </c>
    </row>
    <row r="10" spans="1:5" x14ac:dyDescent="0.2">
      <c r="A10" s="26" t="s">
        <v>95</v>
      </c>
      <c r="B10" s="27" t="s">
        <v>128</v>
      </c>
      <c r="C10" s="181">
        <v>3.6</v>
      </c>
    </row>
    <row r="11" spans="1:5" x14ac:dyDescent="0.2">
      <c r="A11" s="26" t="s">
        <v>104</v>
      </c>
      <c r="B11" s="27" t="s">
        <v>130</v>
      </c>
      <c r="C11" s="181">
        <v>9.3000000000000007</v>
      </c>
    </row>
    <row r="12" spans="1:5" x14ac:dyDescent="0.2">
      <c r="A12" s="26" t="s">
        <v>102</v>
      </c>
      <c r="B12" s="27" t="s">
        <v>91</v>
      </c>
      <c r="C12" s="179">
        <v>10.9</v>
      </c>
    </row>
    <row r="13" spans="1:5" x14ac:dyDescent="0.2">
      <c r="A13" s="26" t="s">
        <v>105</v>
      </c>
      <c r="B13" s="27" t="s">
        <v>92</v>
      </c>
      <c r="C13" s="179">
        <v>10.4</v>
      </c>
    </row>
    <row r="14" spans="1:5" x14ac:dyDescent="0.2">
      <c r="A14" s="26" t="s">
        <v>96</v>
      </c>
      <c r="B14" s="27" t="s">
        <v>126</v>
      </c>
      <c r="C14" s="179">
        <v>11</v>
      </c>
    </row>
    <row r="15" spans="1:5" x14ac:dyDescent="0.2">
      <c r="A15" s="26" t="s">
        <v>103</v>
      </c>
      <c r="B15" s="27" t="s">
        <v>127</v>
      </c>
      <c r="C15" s="179">
        <v>6.7</v>
      </c>
    </row>
    <row r="16" spans="1:5" x14ac:dyDescent="0.2">
      <c r="A16" s="26" t="s">
        <v>106</v>
      </c>
      <c r="B16" s="28" t="s">
        <v>57</v>
      </c>
      <c r="C16" s="181">
        <v>8.1999999999999993</v>
      </c>
    </row>
    <row r="17" spans="1:3" x14ac:dyDescent="0.2">
      <c r="A17" s="26" t="s">
        <v>107</v>
      </c>
      <c r="B17" s="27" t="s">
        <v>61</v>
      </c>
      <c r="C17" s="179">
        <v>10.1</v>
      </c>
    </row>
    <row r="18" spans="1:3" x14ac:dyDescent="0.2">
      <c r="A18" s="26" t="s">
        <v>108</v>
      </c>
      <c r="B18" s="27" t="s">
        <v>67</v>
      </c>
      <c r="C18" s="181">
        <v>-20.399113082039911</v>
      </c>
    </row>
    <row r="19" spans="1:3" x14ac:dyDescent="0.2">
      <c r="A19" s="26" t="s">
        <v>109</v>
      </c>
      <c r="B19" s="27" t="s">
        <v>68</v>
      </c>
      <c r="C19" s="181">
        <v>18.378378378378368</v>
      </c>
    </row>
    <row r="20" spans="1:3" x14ac:dyDescent="0.2">
      <c r="A20" s="26" t="s">
        <v>110</v>
      </c>
      <c r="B20" s="27" t="s">
        <v>69</v>
      </c>
      <c r="C20" s="181">
        <v>4.530201342281881</v>
      </c>
    </row>
    <row r="21" spans="1:3" x14ac:dyDescent="0.2">
      <c r="A21" s="26" t="s">
        <v>111</v>
      </c>
      <c r="B21" s="27" t="s">
        <v>70</v>
      </c>
      <c r="C21" s="181">
        <v>-0.86299892125134559</v>
      </c>
    </row>
    <row r="22" spans="1:3" x14ac:dyDescent="0.2">
      <c r="A22" s="26" t="s">
        <v>112</v>
      </c>
      <c r="B22" s="27" t="s">
        <v>71</v>
      </c>
      <c r="C22" s="181">
        <v>33.858267716535437</v>
      </c>
    </row>
    <row r="23" spans="1:3" x14ac:dyDescent="0.2">
      <c r="A23" s="182"/>
      <c r="B23" s="183"/>
      <c r="C23" s="184"/>
    </row>
    <row r="24" spans="1:3" x14ac:dyDescent="0.2">
      <c r="A24" s="95" t="s">
        <v>179</v>
      </c>
      <c r="B24" s="185"/>
      <c r="C24" s="184"/>
    </row>
    <row r="25" spans="1:3" s="86" customFormat="1" x14ac:dyDescent="0.2">
      <c r="A25" s="87" t="s">
        <v>199</v>
      </c>
      <c r="B25" s="186"/>
    </row>
    <row r="26" spans="1:3" x14ac:dyDescent="0.2">
      <c r="A26" s="76" t="s">
        <v>218</v>
      </c>
      <c r="B26" s="78"/>
    </row>
    <row r="27" spans="1:3" x14ac:dyDescent="0.2"/>
    <row r="28" spans="1:3" x14ac:dyDescent="0.2"/>
    <row r="29" spans="1:3" x14ac:dyDescent="0.2"/>
    <row r="30" spans="1:3" x14ac:dyDescent="0.2"/>
    <row r="31" spans="1:3" x14ac:dyDescent="0.2"/>
    <row r="32" spans="1:3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</sheetData>
  <pageMargins left="0.31496062992125984" right="0.31496062992125984" top="0.35433070866141736" bottom="0.35433070866141736" header="0.31496062992125984" footer="0.31496062992125984"/>
  <pageSetup paperSize="9" scale="8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</vt:i4>
      </vt:variant>
    </vt:vector>
  </HeadingPairs>
  <TitlesOfParts>
    <vt:vector size="14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Source, Champ, Méthodologie</vt:lpstr>
      <vt:lpstr>'Source, Champ, Méthodologie'!OLE_LINK1</vt:lpstr>
      <vt:lpstr>'Figure 4'!Zone_d_impression</vt:lpstr>
      <vt:lpstr>'Figure 8'!Zone_d_impression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L'apprentissage au 31 décembre 2019</dc:title>
  <dc:creator>MENJS-DEPP;direction de l'évaluation, de la prospective et de la performance;ministère de l'éducation nationale, de la Jeunesse et des Sports</dc:creator>
  <cp:keywords>apprentissage; centre de formation des apprentis; CFA; enseignement du second degré; enseignement supérieur; bac professionnel; bac pro; BP; BTS; CAP; DUT; licence; licence professionnelle; master</cp:keywords>
  <cp:lastModifiedBy>Administration centrale</cp:lastModifiedBy>
  <cp:lastPrinted>2019-06-13T08:25:51Z</cp:lastPrinted>
  <dcterms:created xsi:type="dcterms:W3CDTF">2014-11-14T14:02:31Z</dcterms:created>
  <dcterms:modified xsi:type="dcterms:W3CDTF">2020-09-11T09:21:36Z</dcterms:modified>
  <cp:contentStatus>publié</cp:contentStatus>
</cp:coreProperties>
</file>