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charts/chart10.xml" ContentType="application/vnd.openxmlformats-officedocument.drawingml.chart+xml"/>
  <Override PartName="/xl/theme/themeOverride2.xml" ContentType="application/vnd.openxmlformats-officedocument.themeOverride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charts/chart15.xml" ContentType="application/vnd.openxmlformats-officedocument.drawingml.chart+xml"/>
  <Override PartName="/xl/theme/themeOverride7.xml" ContentType="application/vnd.openxmlformats-officedocument.themeOverride+xml"/>
  <Override PartName="/xl/charts/chart16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7440" activeTab="12"/>
  </bookViews>
  <sheets>
    <sheet name="figure 1" sheetId="25" r:id="rId1"/>
    <sheet name="figure 2" sheetId="26" r:id="rId2"/>
    <sheet name="Figure 3" sheetId="43" r:id="rId3"/>
    <sheet name="figure 4" sheetId="44" r:id="rId4"/>
    <sheet name="fig 5" sheetId="27" r:id="rId5"/>
    <sheet name="fig 6" sheetId="28" r:id="rId6"/>
    <sheet name="figure 7" sheetId="51" r:id="rId7"/>
    <sheet name="figure 8" sheetId="52" r:id="rId8"/>
    <sheet name="figure 9" sheetId="42" r:id="rId9"/>
    <sheet name="fig 10" sheetId="38" r:id="rId10"/>
    <sheet name="fig 11" sheetId="22" r:id="rId11"/>
    <sheet name="fig 12" sheetId="29" r:id="rId12"/>
    <sheet name="figure 13" sheetId="33" r:id="rId1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33" l="1"/>
  <c r="P6" i="33"/>
  <c r="P5" i="33"/>
  <c r="P16" i="33"/>
  <c r="P15" i="33"/>
  <c r="P14" i="33"/>
  <c r="P19" i="33"/>
  <c r="P18" i="33"/>
  <c r="P4" i="33"/>
  <c r="P21" i="33"/>
  <c r="P7" i="33"/>
  <c r="P8" i="33"/>
  <c r="P11" i="33"/>
  <c r="P13" i="33"/>
  <c r="P10" i="33"/>
  <c r="P20" i="33"/>
  <c r="P12" i="33"/>
  <c r="P9" i="33"/>
  <c r="M17" i="33"/>
  <c r="M22" i="33"/>
  <c r="M6" i="33"/>
  <c r="M5" i="33"/>
  <c r="M16" i="33"/>
  <c r="M15" i="33"/>
  <c r="M14" i="33"/>
  <c r="M19" i="33"/>
  <c r="M18" i="33"/>
  <c r="M4" i="33"/>
  <c r="M21" i="33"/>
  <c r="M7" i="33"/>
  <c r="M8" i="33"/>
  <c r="M11" i="33"/>
  <c r="M13" i="33"/>
  <c r="M10" i="33"/>
  <c r="M20" i="33"/>
  <c r="M12" i="33"/>
  <c r="M9" i="33"/>
  <c r="J17" i="33"/>
  <c r="J22" i="33"/>
  <c r="J6" i="33"/>
  <c r="J5" i="33"/>
  <c r="J16" i="33"/>
  <c r="J15" i="33"/>
  <c r="J14" i="33"/>
  <c r="J19" i="33"/>
  <c r="J18" i="33"/>
  <c r="J4" i="33"/>
  <c r="J21" i="33"/>
  <c r="J7" i="33"/>
  <c r="J8" i="33"/>
  <c r="J11" i="33"/>
  <c r="J13" i="33"/>
  <c r="J10" i="33"/>
  <c r="J20" i="33"/>
  <c r="J12" i="33"/>
  <c r="J9" i="33"/>
  <c r="G12" i="33"/>
  <c r="G20" i="33"/>
  <c r="G10" i="33"/>
  <c r="G13" i="33"/>
  <c r="G11" i="33"/>
  <c r="G8" i="33"/>
  <c r="G7" i="33"/>
  <c r="G21" i="33"/>
  <c r="G4" i="33"/>
  <c r="G18" i="33"/>
  <c r="G19" i="33"/>
  <c r="G14" i="33"/>
  <c r="G15" i="33"/>
  <c r="G16" i="33"/>
  <c r="G5" i="33"/>
  <c r="G6" i="33"/>
  <c r="G22" i="33"/>
  <c r="G17" i="33"/>
  <c r="G9" i="33"/>
  <c r="P22" i="29"/>
  <c r="P17" i="29"/>
  <c r="P6" i="29"/>
  <c r="P5" i="29"/>
  <c r="P16" i="29"/>
  <c r="P15" i="29"/>
  <c r="P14" i="29"/>
  <c r="P19" i="29"/>
  <c r="P18" i="29"/>
  <c r="P4" i="29"/>
  <c r="P21" i="29"/>
  <c r="P7" i="29"/>
  <c r="P8" i="29"/>
  <c r="P11" i="29"/>
  <c r="P13" i="29"/>
  <c r="P10" i="29"/>
  <c r="P20" i="29"/>
  <c r="P12" i="29"/>
  <c r="P9" i="29"/>
  <c r="M17" i="29"/>
  <c r="M22" i="29"/>
  <c r="M6" i="29"/>
  <c r="M5" i="29"/>
  <c r="M16" i="29"/>
  <c r="M15" i="29"/>
  <c r="M14" i="29"/>
  <c r="M19" i="29"/>
  <c r="M18" i="29"/>
  <c r="M4" i="29"/>
  <c r="M21" i="29"/>
  <c r="M7" i="29"/>
  <c r="M8" i="29"/>
  <c r="M11" i="29"/>
  <c r="M13" i="29"/>
  <c r="M10" i="29"/>
  <c r="M20" i="29"/>
  <c r="M12" i="29"/>
  <c r="M9" i="29"/>
  <c r="J17" i="29"/>
  <c r="J22" i="29"/>
  <c r="J6" i="29"/>
  <c r="J5" i="29"/>
  <c r="J16" i="29"/>
  <c r="J15" i="29"/>
  <c r="J14" i="29"/>
  <c r="J19" i="29"/>
  <c r="J18" i="29"/>
  <c r="J4" i="29"/>
  <c r="J21" i="29"/>
  <c r="J7" i="29"/>
  <c r="J8" i="29"/>
  <c r="J11" i="29"/>
  <c r="J13" i="29"/>
  <c r="J10" i="29"/>
  <c r="J20" i="29"/>
  <c r="J12" i="29"/>
  <c r="J9" i="29"/>
  <c r="G17" i="29"/>
  <c r="G12" i="29"/>
  <c r="G20" i="29"/>
  <c r="G10" i="29"/>
  <c r="G13" i="29"/>
  <c r="G11" i="29"/>
  <c r="G8" i="29"/>
  <c r="G7" i="29"/>
  <c r="G21" i="29"/>
  <c r="G4" i="29"/>
  <c r="G18" i="29"/>
  <c r="G19" i="29"/>
  <c r="G14" i="29"/>
  <c r="G15" i="29"/>
  <c r="G16" i="29"/>
  <c r="G5" i="29"/>
  <c r="G6" i="29"/>
  <c r="G22" i="29"/>
  <c r="G9" i="29"/>
  <c r="J9" i="22"/>
  <c r="J17" i="22"/>
  <c r="J22" i="22"/>
  <c r="J6" i="22"/>
  <c r="J5" i="22"/>
  <c r="J16" i="22"/>
  <c r="J15" i="22"/>
  <c r="J14" i="22"/>
  <c r="J19" i="22"/>
  <c r="J18" i="22"/>
  <c r="J4" i="22"/>
  <c r="J21" i="22"/>
  <c r="J7" i="22"/>
  <c r="J8" i="22"/>
  <c r="J11" i="22"/>
  <c r="J13" i="22"/>
  <c r="J10" i="22"/>
  <c r="J20" i="22"/>
  <c r="J12" i="22"/>
  <c r="G12" i="22"/>
  <c r="G20" i="22"/>
  <c r="G10" i="22"/>
  <c r="G13" i="22"/>
  <c r="G11" i="22"/>
  <c r="G8" i="22"/>
  <c r="G7" i="22"/>
  <c r="G21" i="22"/>
  <c r="G4" i="22"/>
  <c r="G18" i="22"/>
  <c r="G19" i="22"/>
  <c r="G14" i="22"/>
  <c r="G15" i="22"/>
  <c r="G16" i="22"/>
  <c r="G5" i="22"/>
  <c r="G6" i="22"/>
  <c r="G22" i="22"/>
  <c r="G17" i="22"/>
  <c r="G9" i="22"/>
  <c r="J56" i="28"/>
  <c r="O4" i="28" l="1"/>
  <c r="O5" i="28"/>
  <c r="O7" i="28"/>
  <c r="O8" i="28"/>
  <c r="O9" i="28"/>
  <c r="O10" i="28"/>
  <c r="O12" i="28"/>
  <c r="O13" i="28"/>
  <c r="O14" i="28"/>
  <c r="O15" i="28"/>
  <c r="O17" i="28"/>
  <c r="O18" i="28"/>
  <c r="O19" i="28"/>
  <c r="O20" i="28"/>
  <c r="O22" i="28"/>
  <c r="O23" i="28"/>
  <c r="O24" i="28"/>
  <c r="O25" i="28"/>
  <c r="O27" i="28"/>
  <c r="O28" i="28"/>
  <c r="O29" i="28"/>
  <c r="O30" i="28"/>
  <c r="O32" i="28"/>
  <c r="O33" i="28"/>
  <c r="O34" i="28"/>
  <c r="O35" i="28"/>
  <c r="O37" i="28"/>
  <c r="O38" i="28"/>
  <c r="O39" i="28"/>
  <c r="O40" i="28"/>
  <c r="O42" i="28"/>
  <c r="O43" i="28"/>
  <c r="O44" i="28"/>
  <c r="O45" i="28"/>
  <c r="O47" i="28"/>
  <c r="O48" i="28"/>
  <c r="O49" i="28"/>
  <c r="O50" i="28"/>
  <c r="O52" i="28"/>
  <c r="O53" i="28"/>
  <c r="O54" i="28"/>
  <c r="O55" i="28"/>
  <c r="O57" i="28"/>
  <c r="O58" i="28"/>
  <c r="O59" i="28"/>
  <c r="O60" i="28"/>
  <c r="O62" i="28"/>
  <c r="O63" i="28"/>
  <c r="O64" i="28"/>
  <c r="O65" i="28"/>
  <c r="O67" i="28"/>
  <c r="O68" i="28"/>
  <c r="O69" i="28"/>
  <c r="O70" i="28"/>
  <c r="O72" i="28"/>
  <c r="O73" i="28"/>
  <c r="O74" i="28"/>
  <c r="O75" i="28"/>
  <c r="O77" i="28"/>
  <c r="O78" i="28"/>
  <c r="O79" i="28"/>
  <c r="O80" i="28"/>
  <c r="O82" i="28"/>
  <c r="O83" i="28"/>
  <c r="O84" i="28"/>
  <c r="L3" i="28"/>
  <c r="O3" i="28"/>
  <c r="D81" i="28"/>
  <c r="E81" i="28" s="1"/>
  <c r="G81" i="28"/>
  <c r="I81" i="28" s="1"/>
  <c r="J81" i="28"/>
  <c r="L81" i="28" s="1"/>
  <c r="M81" i="28"/>
  <c r="O81" i="28" s="1"/>
  <c r="M71" i="28"/>
  <c r="N71" i="28" s="1"/>
  <c r="J71" i="28"/>
  <c r="K71" i="28" s="1"/>
  <c r="G71" i="28"/>
  <c r="I71" i="28" s="1"/>
  <c r="D71" i="28"/>
  <c r="F71" i="28" s="1"/>
  <c r="D61" i="28"/>
  <c r="E61" i="28" s="1"/>
  <c r="G61" i="28"/>
  <c r="H61" i="28" s="1"/>
  <c r="J61" i="28"/>
  <c r="K61" i="28" s="1"/>
  <c r="M61" i="28"/>
  <c r="N61" i="28" s="1"/>
  <c r="M51" i="28"/>
  <c r="N51" i="28" s="1"/>
  <c r="J51" i="28"/>
  <c r="K51" i="28" s="1"/>
  <c r="G51" i="28"/>
  <c r="H51" i="28" s="1"/>
  <c r="D51" i="28"/>
  <c r="F51" i="28" s="1"/>
  <c r="D41" i="28"/>
  <c r="F41" i="28" s="1"/>
  <c r="G41" i="28"/>
  <c r="I41" i="28" s="1"/>
  <c r="J41" i="28"/>
  <c r="L41" i="28" s="1"/>
  <c r="M41" i="28"/>
  <c r="O41" i="28" s="1"/>
  <c r="M31" i="28"/>
  <c r="N31" i="28" s="1"/>
  <c r="J31" i="28"/>
  <c r="L31" i="28" s="1"/>
  <c r="G31" i="28"/>
  <c r="I31" i="28" s="1"/>
  <c r="D31" i="28"/>
  <c r="F31" i="28" s="1"/>
  <c r="D21" i="28"/>
  <c r="F21" i="28" s="1"/>
  <c r="G21" i="28"/>
  <c r="H21" i="28" s="1"/>
  <c r="J21" i="28"/>
  <c r="K21" i="28" s="1"/>
  <c r="M21" i="28"/>
  <c r="N21" i="28" s="1"/>
  <c r="M11" i="28"/>
  <c r="N11" i="28" s="1"/>
  <c r="J11" i="28"/>
  <c r="L11" i="28" s="1"/>
  <c r="G11" i="28"/>
  <c r="H11" i="28" s="1"/>
  <c r="D11" i="28"/>
  <c r="E11" i="28" s="1"/>
  <c r="M36" i="28"/>
  <c r="N36" i="28" s="1"/>
  <c r="J36" i="28"/>
  <c r="L36" i="28" s="1"/>
  <c r="G36" i="28"/>
  <c r="I36" i="28" s="1"/>
  <c r="G46" i="28"/>
  <c r="H46" i="28" s="1"/>
  <c r="J46" i="28"/>
  <c r="K46" i="28" s="1"/>
  <c r="M46" i="28"/>
  <c r="N46" i="28" s="1"/>
  <c r="M56" i="28"/>
  <c r="N56" i="28" s="1"/>
  <c r="G56" i="28"/>
  <c r="G66" i="28"/>
  <c r="H66" i="28" s="1"/>
  <c r="J66" i="28"/>
  <c r="K66" i="28" s="1"/>
  <c r="M66" i="28"/>
  <c r="N66" i="28" s="1"/>
  <c r="M76" i="28"/>
  <c r="N76" i="28" s="1"/>
  <c r="J76" i="28"/>
  <c r="K76" i="28" s="1"/>
  <c r="G76" i="28"/>
  <c r="I76" i="28" s="1"/>
  <c r="D76" i="28"/>
  <c r="E76" i="28" s="1"/>
  <c r="D66" i="28"/>
  <c r="E66" i="28" s="1"/>
  <c r="D56" i="28"/>
  <c r="E56" i="28" s="1"/>
  <c r="D46" i="28"/>
  <c r="E46" i="28" s="1"/>
  <c r="D36" i="28"/>
  <c r="E36" i="28" s="1"/>
  <c r="D26" i="28"/>
  <c r="E26" i="28" s="1"/>
  <c r="E3" i="28"/>
  <c r="M26" i="28"/>
  <c r="N26" i="28" s="1"/>
  <c r="J26" i="28"/>
  <c r="L26" i="28" s="1"/>
  <c r="G26" i="28"/>
  <c r="H26" i="28" s="1"/>
  <c r="M16" i="28"/>
  <c r="N16" i="28" s="1"/>
  <c r="J16" i="28"/>
  <c r="L16" i="28" s="1"/>
  <c r="G16" i="28"/>
  <c r="D16" i="28"/>
  <c r="E16" i="28" s="1"/>
  <c r="M6" i="28"/>
  <c r="N6" i="28" s="1"/>
  <c r="J6" i="28"/>
  <c r="K6" i="28" s="1"/>
  <c r="G6" i="28"/>
  <c r="D6" i="28"/>
  <c r="F6" i="28" s="1"/>
  <c r="N3" i="28"/>
  <c r="N84" i="28"/>
  <c r="N83" i="28"/>
  <c r="N82" i="28"/>
  <c r="N80" i="28"/>
  <c r="N79" i="28"/>
  <c r="N78" i="28"/>
  <c r="N77" i="28"/>
  <c r="N75" i="28"/>
  <c r="N74" i="28"/>
  <c r="N73" i="28"/>
  <c r="N72" i="28"/>
  <c r="N70" i="28"/>
  <c r="N69" i="28"/>
  <c r="N68" i="28"/>
  <c r="N67" i="28"/>
  <c r="N65" i="28"/>
  <c r="N64" i="28"/>
  <c r="N63" i="28"/>
  <c r="N62" i="28"/>
  <c r="N60" i="28"/>
  <c r="N59" i="28"/>
  <c r="N58" i="28"/>
  <c r="N57" i="28"/>
  <c r="N55" i="28"/>
  <c r="N54" i="28"/>
  <c r="N53" i="28"/>
  <c r="N52" i="28"/>
  <c r="N50" i="28"/>
  <c r="N49" i="28"/>
  <c r="N48" i="28"/>
  <c r="N47" i="28"/>
  <c r="N45" i="28"/>
  <c r="N44" i="28"/>
  <c r="N43" i="28"/>
  <c r="N42" i="28"/>
  <c r="N40" i="28"/>
  <c r="N39" i="28"/>
  <c r="N38" i="28"/>
  <c r="N37" i="28"/>
  <c r="N35" i="28"/>
  <c r="N34" i="28"/>
  <c r="N33" i="28"/>
  <c r="N32" i="28"/>
  <c r="N30" i="28"/>
  <c r="N29" i="28"/>
  <c r="N28" i="28"/>
  <c r="N27" i="28"/>
  <c r="N25" i="28"/>
  <c r="N24" i="28"/>
  <c r="N23" i="28"/>
  <c r="N22" i="28"/>
  <c r="N20" i="28"/>
  <c r="N19" i="28"/>
  <c r="N18" i="28"/>
  <c r="N17" i="28"/>
  <c r="N15" i="28"/>
  <c r="N14" i="28"/>
  <c r="N13" i="28"/>
  <c r="N12" i="28"/>
  <c r="N10" i="28"/>
  <c r="N9" i="28"/>
  <c r="N8" i="28"/>
  <c r="N7" i="28"/>
  <c r="N5" i="28"/>
  <c r="N4" i="28"/>
  <c r="L4" i="28"/>
  <c r="L5" i="28"/>
  <c r="L7" i="28"/>
  <c r="L8" i="28"/>
  <c r="L9" i="28"/>
  <c r="L10" i="28"/>
  <c r="L12" i="28"/>
  <c r="L13" i="28"/>
  <c r="L14" i="28"/>
  <c r="L15" i="28"/>
  <c r="L17" i="28"/>
  <c r="L18" i="28"/>
  <c r="L19" i="28"/>
  <c r="L20" i="28"/>
  <c r="L22" i="28"/>
  <c r="L23" i="28"/>
  <c r="L24" i="28"/>
  <c r="L25" i="28"/>
  <c r="L27" i="28"/>
  <c r="L28" i="28"/>
  <c r="L29" i="28"/>
  <c r="L30" i="28"/>
  <c r="L32" i="28"/>
  <c r="L33" i="28"/>
  <c r="L34" i="28"/>
  <c r="L35" i="28"/>
  <c r="L37" i="28"/>
  <c r="L38" i="28"/>
  <c r="L39" i="28"/>
  <c r="L40" i="28"/>
  <c r="L42" i="28"/>
  <c r="L43" i="28"/>
  <c r="L44" i="28"/>
  <c r="L45" i="28"/>
  <c r="L47" i="28"/>
  <c r="L48" i="28"/>
  <c r="L49" i="28"/>
  <c r="L50" i="28"/>
  <c r="L52" i="28"/>
  <c r="L53" i="28"/>
  <c r="L54" i="28"/>
  <c r="L55" i="28"/>
  <c r="L56" i="28"/>
  <c r="L57" i="28"/>
  <c r="L58" i="28"/>
  <c r="L59" i="28"/>
  <c r="L60" i="28"/>
  <c r="L62" i="28"/>
  <c r="L63" i="28"/>
  <c r="L64" i="28"/>
  <c r="L65" i="28"/>
  <c r="L67" i="28"/>
  <c r="L68" i="28"/>
  <c r="L69" i="28"/>
  <c r="L70" i="28"/>
  <c r="L72" i="28"/>
  <c r="L73" i="28"/>
  <c r="L74" i="28"/>
  <c r="L75" i="28"/>
  <c r="L77" i="28"/>
  <c r="L78" i="28"/>
  <c r="L79" i="28"/>
  <c r="L80" i="28"/>
  <c r="L82" i="28"/>
  <c r="L83" i="28"/>
  <c r="L84" i="28"/>
  <c r="I3" i="28"/>
  <c r="H3" i="28"/>
  <c r="K84" i="28"/>
  <c r="K83" i="28"/>
  <c r="K82" i="28"/>
  <c r="K80" i="28"/>
  <c r="K79" i="28"/>
  <c r="K78" i="28"/>
  <c r="K77" i="28"/>
  <c r="K75" i="28"/>
  <c r="K74" i="28"/>
  <c r="K73" i="28"/>
  <c r="K72" i="28"/>
  <c r="K70" i="28"/>
  <c r="K69" i="28"/>
  <c r="K68" i="28"/>
  <c r="K67" i="28"/>
  <c r="K65" i="28"/>
  <c r="K64" i="28"/>
  <c r="K63" i="28"/>
  <c r="K62" i="28"/>
  <c r="K60" i="28"/>
  <c r="K59" i="28"/>
  <c r="K58" i="28"/>
  <c r="K57" i="28"/>
  <c r="K56" i="28"/>
  <c r="K55" i="28"/>
  <c r="K54" i="28"/>
  <c r="K53" i="28"/>
  <c r="K52" i="28"/>
  <c r="K50" i="28"/>
  <c r="K49" i="28"/>
  <c r="K48" i="28"/>
  <c r="K47" i="28"/>
  <c r="K45" i="28"/>
  <c r="K44" i="28"/>
  <c r="K43" i="28"/>
  <c r="K42" i="28"/>
  <c r="K40" i="28"/>
  <c r="K39" i="28"/>
  <c r="K38" i="28"/>
  <c r="K37" i="28"/>
  <c r="K35" i="28"/>
  <c r="K34" i="28"/>
  <c r="K33" i="28"/>
  <c r="K32" i="28"/>
  <c r="K30" i="28"/>
  <c r="K29" i="28"/>
  <c r="K28" i="28"/>
  <c r="K27" i="28"/>
  <c r="K25" i="28"/>
  <c r="K24" i="28"/>
  <c r="K23" i="28"/>
  <c r="K22" i="28"/>
  <c r="K20" i="28"/>
  <c r="K19" i="28"/>
  <c r="K18" i="28"/>
  <c r="K17" i="28"/>
  <c r="K15" i="28"/>
  <c r="K14" i="28"/>
  <c r="K13" i="28"/>
  <c r="K12" i="28"/>
  <c r="K10" i="28"/>
  <c r="K9" i="28"/>
  <c r="K8" i="28"/>
  <c r="K7" i="28"/>
  <c r="K5" i="28"/>
  <c r="K4" i="28"/>
  <c r="K3" i="28"/>
  <c r="I84" i="28"/>
  <c r="H84" i="28"/>
  <c r="F84" i="28"/>
  <c r="E84" i="28"/>
  <c r="I83" i="28"/>
  <c r="H83" i="28"/>
  <c r="F83" i="28"/>
  <c r="E83" i="28"/>
  <c r="I82" i="28"/>
  <c r="H82" i="28"/>
  <c r="E82" i="28"/>
  <c r="F82" i="28"/>
  <c r="I80" i="28"/>
  <c r="H80" i="28"/>
  <c r="F80" i="28"/>
  <c r="E80" i="28"/>
  <c r="I79" i="28"/>
  <c r="H79" i="28"/>
  <c r="F79" i="28"/>
  <c r="E79" i="28"/>
  <c r="I78" i="28"/>
  <c r="H78" i="28"/>
  <c r="F78" i="28"/>
  <c r="E78" i="28"/>
  <c r="H77" i="28"/>
  <c r="F77" i="28"/>
  <c r="E77" i="28"/>
  <c r="I75" i="28"/>
  <c r="H75" i="28"/>
  <c r="F75" i="28"/>
  <c r="E75" i="28"/>
  <c r="I74" i="28"/>
  <c r="H74" i="28"/>
  <c r="F74" i="28"/>
  <c r="E74" i="28"/>
  <c r="I73" i="28"/>
  <c r="H73" i="28"/>
  <c r="F73" i="28"/>
  <c r="E73" i="28"/>
  <c r="I72" i="28"/>
  <c r="H72" i="28"/>
  <c r="E72" i="28"/>
  <c r="F72" i="28"/>
  <c r="I70" i="28"/>
  <c r="H70" i="28"/>
  <c r="F70" i="28"/>
  <c r="E70" i="28"/>
  <c r="I69" i="28"/>
  <c r="H69" i="28"/>
  <c r="F69" i="28"/>
  <c r="E69" i="28"/>
  <c r="I68" i="28"/>
  <c r="H68" i="28"/>
  <c r="F68" i="28"/>
  <c r="E68" i="28"/>
  <c r="I67" i="28"/>
  <c r="H67" i="28"/>
  <c r="F67" i="28"/>
  <c r="E67" i="28"/>
  <c r="I65" i="28"/>
  <c r="H65" i="28"/>
  <c r="F65" i="28"/>
  <c r="E65" i="28"/>
  <c r="I64" i="28"/>
  <c r="H64" i="28"/>
  <c r="F64" i="28"/>
  <c r="E64" i="28"/>
  <c r="I63" i="28"/>
  <c r="H63" i="28"/>
  <c r="F63" i="28"/>
  <c r="E63" i="28"/>
  <c r="I62" i="28"/>
  <c r="H62" i="28"/>
  <c r="F62" i="28"/>
  <c r="E62" i="28"/>
  <c r="I60" i="28"/>
  <c r="H60" i="28"/>
  <c r="F60" i="28"/>
  <c r="E60" i="28"/>
  <c r="I59" i="28"/>
  <c r="H59" i="28"/>
  <c r="F59" i="28"/>
  <c r="E59" i="28"/>
  <c r="I58" i="28"/>
  <c r="H58" i="28"/>
  <c r="F58" i="28"/>
  <c r="E58" i="28"/>
  <c r="H57" i="28"/>
  <c r="E57" i="28"/>
  <c r="I55" i="28"/>
  <c r="H55" i="28"/>
  <c r="F55" i="28"/>
  <c r="E55" i="28"/>
  <c r="I54" i="28"/>
  <c r="H54" i="28"/>
  <c r="F54" i="28"/>
  <c r="E54" i="28"/>
  <c r="I53" i="28"/>
  <c r="H53" i="28"/>
  <c r="F53" i="28"/>
  <c r="E53" i="28"/>
  <c r="I52" i="28"/>
  <c r="H52" i="28"/>
  <c r="E52" i="28"/>
  <c r="F52" i="28"/>
  <c r="I50" i="28"/>
  <c r="H50" i="28"/>
  <c r="F50" i="28"/>
  <c r="E50" i="28"/>
  <c r="I49" i="28"/>
  <c r="H49" i="28"/>
  <c r="F49" i="28"/>
  <c r="E49" i="28"/>
  <c r="I48" i="28"/>
  <c r="H48" i="28"/>
  <c r="F48" i="28"/>
  <c r="E48" i="28"/>
  <c r="H47" i="28"/>
  <c r="F47" i="28"/>
  <c r="E47" i="28"/>
  <c r="I45" i="28"/>
  <c r="H45" i="28"/>
  <c r="F45" i="28"/>
  <c r="E45" i="28"/>
  <c r="I44" i="28"/>
  <c r="H44" i="28"/>
  <c r="F44" i="28"/>
  <c r="E44" i="28"/>
  <c r="I43" i="28"/>
  <c r="H43" i="28"/>
  <c r="F43" i="28"/>
  <c r="E43" i="28"/>
  <c r="I42" i="28"/>
  <c r="H42" i="28"/>
  <c r="E42" i="28"/>
  <c r="F42" i="28"/>
  <c r="I40" i="28"/>
  <c r="H40" i="28"/>
  <c r="F40" i="28"/>
  <c r="E40" i="28"/>
  <c r="I39" i="28"/>
  <c r="H39" i="28"/>
  <c r="F39" i="28"/>
  <c r="E39" i="28"/>
  <c r="I38" i="28"/>
  <c r="H38" i="28"/>
  <c r="F38" i="28"/>
  <c r="E38" i="28"/>
  <c r="H37" i="28"/>
  <c r="E37" i="28"/>
  <c r="I35" i="28"/>
  <c r="H35" i="28"/>
  <c r="F35" i="28"/>
  <c r="E35" i="28"/>
  <c r="I34" i="28"/>
  <c r="H34" i="28"/>
  <c r="F34" i="28"/>
  <c r="E34" i="28"/>
  <c r="I33" i="28"/>
  <c r="H33" i="28"/>
  <c r="F33" i="28"/>
  <c r="E33" i="28"/>
  <c r="I32" i="28"/>
  <c r="H32" i="28"/>
  <c r="E32" i="28"/>
  <c r="F32" i="28"/>
  <c r="I30" i="28"/>
  <c r="H30" i="28"/>
  <c r="F30" i="28"/>
  <c r="E30" i="28"/>
  <c r="I29" i="28"/>
  <c r="H29" i="28"/>
  <c r="F29" i="28"/>
  <c r="E29" i="28"/>
  <c r="I28" i="28"/>
  <c r="H28" i="28"/>
  <c r="F28" i="28"/>
  <c r="E28" i="28"/>
  <c r="I27" i="28"/>
  <c r="H27" i="28"/>
  <c r="F27" i="28"/>
  <c r="E27" i="28"/>
  <c r="I25" i="28"/>
  <c r="H25" i="28"/>
  <c r="F25" i="28"/>
  <c r="E25" i="28"/>
  <c r="I24" i="28"/>
  <c r="H24" i="28"/>
  <c r="F24" i="28"/>
  <c r="E24" i="28"/>
  <c r="I23" i="28"/>
  <c r="H23" i="28"/>
  <c r="F23" i="28"/>
  <c r="E23" i="28"/>
  <c r="I22" i="28"/>
  <c r="H22" i="28"/>
  <c r="F22" i="28"/>
  <c r="E22" i="28"/>
  <c r="I20" i="28"/>
  <c r="H20" i="28"/>
  <c r="F20" i="28"/>
  <c r="E20" i="28"/>
  <c r="I19" i="28"/>
  <c r="H19" i="28"/>
  <c r="F19" i="28"/>
  <c r="E19" i="28"/>
  <c r="I18" i="28"/>
  <c r="H18" i="28"/>
  <c r="F18" i="28"/>
  <c r="E18" i="28"/>
  <c r="I17" i="28"/>
  <c r="H17" i="28"/>
  <c r="F17" i="28"/>
  <c r="E17" i="28"/>
  <c r="I15" i="28"/>
  <c r="H15" i="28"/>
  <c r="F15" i="28"/>
  <c r="E15" i="28"/>
  <c r="I14" i="28"/>
  <c r="H14" i="28"/>
  <c r="F14" i="28"/>
  <c r="E14" i="28"/>
  <c r="I13" i="28"/>
  <c r="H13" i="28"/>
  <c r="F13" i="28"/>
  <c r="E13" i="28"/>
  <c r="I12" i="28"/>
  <c r="H12" i="28"/>
  <c r="F12" i="28"/>
  <c r="E12" i="28"/>
  <c r="I10" i="28"/>
  <c r="H10" i="28"/>
  <c r="F10" i="28"/>
  <c r="E10" i="28"/>
  <c r="I9" i="28"/>
  <c r="H9" i="28"/>
  <c r="F9" i="28"/>
  <c r="E9" i="28"/>
  <c r="I8" i="28"/>
  <c r="H8" i="28"/>
  <c r="F8" i="28"/>
  <c r="E8" i="28"/>
  <c r="H7" i="28"/>
  <c r="E7" i="28"/>
  <c r="I5" i="28"/>
  <c r="H5" i="28"/>
  <c r="F5" i="28"/>
  <c r="E5" i="28"/>
  <c r="I4" i="28"/>
  <c r="H4" i="28"/>
  <c r="F4" i="28"/>
  <c r="E4" i="28"/>
  <c r="F3" i="28"/>
  <c r="J63" i="27"/>
  <c r="J70" i="27"/>
  <c r="J72" i="27"/>
  <c r="J81" i="27"/>
  <c r="J82" i="27"/>
  <c r="J84" i="27"/>
  <c r="J3" i="27"/>
  <c r="J83" i="27"/>
  <c r="J80" i="27"/>
  <c r="J79" i="27"/>
  <c r="J78" i="27"/>
  <c r="J77" i="27"/>
  <c r="J76" i="27"/>
  <c r="J75" i="27"/>
  <c r="J74" i="27"/>
  <c r="J73" i="27"/>
  <c r="J71" i="27"/>
  <c r="J69" i="27"/>
  <c r="J68" i="27"/>
  <c r="J67" i="27"/>
  <c r="J66" i="27"/>
  <c r="J65" i="27"/>
  <c r="J64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J8" i="27"/>
  <c r="J7" i="27"/>
  <c r="J6" i="27"/>
  <c r="J5" i="27"/>
  <c r="J4" i="27"/>
  <c r="K4" i="27"/>
  <c r="K5" i="27"/>
  <c r="K6" i="27"/>
  <c r="K8" i="27"/>
  <c r="K9" i="27"/>
  <c r="K10" i="27"/>
  <c r="K11" i="27"/>
  <c r="K13" i="27"/>
  <c r="K14" i="27"/>
  <c r="K15" i="27"/>
  <c r="K16" i="27"/>
  <c r="K17" i="27"/>
  <c r="K18" i="27"/>
  <c r="K19" i="27"/>
  <c r="K20" i="27"/>
  <c r="K22" i="27"/>
  <c r="K23" i="27"/>
  <c r="K24" i="27"/>
  <c r="K25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3" i="27"/>
  <c r="K44" i="27"/>
  <c r="K45" i="27"/>
  <c r="K46" i="27"/>
  <c r="K48" i="27"/>
  <c r="K49" i="27"/>
  <c r="K50" i="27"/>
  <c r="K51" i="27"/>
  <c r="K53" i="27"/>
  <c r="K54" i="27"/>
  <c r="K55" i="27"/>
  <c r="K56" i="27"/>
  <c r="K57" i="27"/>
  <c r="K58" i="27"/>
  <c r="K59" i="27"/>
  <c r="K60" i="27"/>
  <c r="K61" i="27"/>
  <c r="K62" i="27"/>
  <c r="K63" i="27"/>
  <c r="K64" i="27"/>
  <c r="K65" i="27"/>
  <c r="K67" i="27"/>
  <c r="K68" i="27"/>
  <c r="K69" i="27"/>
  <c r="K70" i="27"/>
  <c r="K71" i="27"/>
  <c r="K73" i="27"/>
  <c r="K74" i="27"/>
  <c r="K75" i="27"/>
  <c r="K76" i="27"/>
  <c r="K78" i="27"/>
  <c r="K79" i="27"/>
  <c r="K80" i="27"/>
  <c r="K81" i="27"/>
  <c r="K83" i="27"/>
  <c r="K84" i="27"/>
  <c r="K3" i="27"/>
  <c r="H4" i="27"/>
  <c r="H5" i="27"/>
  <c r="H6" i="27"/>
  <c r="H8" i="27"/>
  <c r="H9" i="27"/>
  <c r="H10" i="27"/>
  <c r="H11" i="27"/>
  <c r="H13" i="27"/>
  <c r="H14" i="27"/>
  <c r="H15" i="27"/>
  <c r="H17" i="27"/>
  <c r="H18" i="27"/>
  <c r="H19" i="27"/>
  <c r="H20" i="27"/>
  <c r="H22" i="27"/>
  <c r="H23" i="27"/>
  <c r="H24" i="27"/>
  <c r="H25" i="27"/>
  <c r="H27" i="27"/>
  <c r="H28" i="27"/>
  <c r="H29" i="27"/>
  <c r="H30" i="27"/>
  <c r="H31" i="27"/>
  <c r="H33" i="27"/>
  <c r="H34" i="27"/>
  <c r="H35" i="27"/>
  <c r="H36" i="27"/>
  <c r="H38" i="27"/>
  <c r="H39" i="27"/>
  <c r="H40" i="27"/>
  <c r="H41" i="27"/>
  <c r="H43" i="27"/>
  <c r="H44" i="27"/>
  <c r="H45" i="27"/>
  <c r="H46" i="27"/>
  <c r="H47" i="27"/>
  <c r="H48" i="27"/>
  <c r="H49" i="27"/>
  <c r="H50" i="27"/>
  <c r="H51" i="27"/>
  <c r="H53" i="27"/>
  <c r="H54" i="27"/>
  <c r="H55" i="27"/>
  <c r="H56" i="27"/>
  <c r="H58" i="27"/>
  <c r="H59" i="27"/>
  <c r="H60" i="27"/>
  <c r="H62" i="27"/>
  <c r="H63" i="27"/>
  <c r="H64" i="27"/>
  <c r="H65" i="27"/>
  <c r="H67" i="27"/>
  <c r="H68" i="27"/>
  <c r="H69" i="27"/>
  <c r="H70" i="27"/>
  <c r="H71" i="27"/>
  <c r="H73" i="27"/>
  <c r="H74" i="27"/>
  <c r="H75" i="27"/>
  <c r="H76" i="27"/>
  <c r="H78" i="27"/>
  <c r="H79" i="27"/>
  <c r="H80" i="27"/>
  <c r="H81" i="27"/>
  <c r="H83" i="27"/>
  <c r="H84" i="27"/>
  <c r="H3" i="27"/>
  <c r="G84" i="27"/>
  <c r="G83" i="27"/>
  <c r="G79" i="27"/>
  <c r="G80" i="27"/>
  <c r="G81" i="27"/>
  <c r="G82" i="27"/>
  <c r="G78" i="27"/>
  <c r="G69" i="27"/>
  <c r="G70" i="27"/>
  <c r="G71" i="27"/>
  <c r="G72" i="27"/>
  <c r="G68" i="27"/>
  <c r="G59" i="27"/>
  <c r="G60" i="27"/>
  <c r="G61" i="27"/>
  <c r="G62" i="27"/>
  <c r="G58" i="27"/>
  <c r="G49" i="27"/>
  <c r="G50" i="27"/>
  <c r="G51" i="27"/>
  <c r="G52" i="27"/>
  <c r="G48" i="27"/>
  <c r="G39" i="27"/>
  <c r="G40" i="27"/>
  <c r="G41" i="27"/>
  <c r="G42" i="27"/>
  <c r="G38" i="27"/>
  <c r="G29" i="27"/>
  <c r="G30" i="27"/>
  <c r="G31" i="27"/>
  <c r="G32" i="27"/>
  <c r="G28" i="27"/>
  <c r="G19" i="27"/>
  <c r="G20" i="27"/>
  <c r="G21" i="27"/>
  <c r="G22" i="27"/>
  <c r="G18" i="27"/>
  <c r="G9" i="27"/>
  <c r="G10" i="27"/>
  <c r="G11" i="27"/>
  <c r="G12" i="27"/>
  <c r="G8" i="27"/>
  <c r="G74" i="27"/>
  <c r="G75" i="27"/>
  <c r="G76" i="27"/>
  <c r="G77" i="27"/>
  <c r="G73" i="27"/>
  <c r="G64" i="27"/>
  <c r="G65" i="27"/>
  <c r="G66" i="27"/>
  <c r="G67" i="27"/>
  <c r="G63" i="27"/>
  <c r="G54" i="27"/>
  <c r="G55" i="27"/>
  <c r="G56" i="27"/>
  <c r="G57" i="27"/>
  <c r="G53" i="27"/>
  <c r="G44" i="27"/>
  <c r="G45" i="27"/>
  <c r="G46" i="27"/>
  <c r="G47" i="27"/>
  <c r="G43" i="27"/>
  <c r="G34" i="27"/>
  <c r="G35" i="27"/>
  <c r="G36" i="27"/>
  <c r="G37" i="27"/>
  <c r="G33" i="27"/>
  <c r="G24" i="27"/>
  <c r="G25" i="27"/>
  <c r="G26" i="27"/>
  <c r="G27" i="27"/>
  <c r="G23" i="27"/>
  <c r="G14" i="27"/>
  <c r="G15" i="27"/>
  <c r="G16" i="27"/>
  <c r="G17" i="27"/>
  <c r="G13" i="27"/>
  <c r="G4" i="27"/>
  <c r="G5" i="27"/>
  <c r="G6" i="27"/>
  <c r="G7" i="27"/>
  <c r="G3" i="27"/>
  <c r="D66" i="27"/>
  <c r="E61" i="27"/>
  <c r="C9" i="25"/>
  <c r="C15" i="25"/>
  <c r="C18" i="25"/>
  <c r="C24" i="25"/>
  <c r="C31" i="25"/>
  <c r="C38" i="25"/>
  <c r="C44" i="25"/>
  <c r="C50" i="25"/>
  <c r="C57" i="25"/>
  <c r="C63" i="25"/>
  <c r="C70" i="25"/>
  <c r="C76" i="25"/>
  <c r="C84" i="25"/>
  <c r="C88" i="25"/>
  <c r="C95" i="25"/>
  <c r="C103" i="25"/>
  <c r="D84" i="27"/>
  <c r="D83" i="27"/>
  <c r="D64" i="27"/>
  <c r="D65" i="27"/>
  <c r="D67" i="27"/>
  <c r="D63" i="27"/>
  <c r="D59" i="27"/>
  <c r="D60" i="27"/>
  <c r="D62" i="27"/>
  <c r="D58" i="27"/>
  <c r="E60" i="27"/>
  <c r="E62" i="27"/>
  <c r="E63" i="27"/>
  <c r="E64" i="27"/>
  <c r="E65" i="27"/>
  <c r="E67" i="27"/>
  <c r="E68" i="27"/>
  <c r="E69" i="27"/>
  <c r="E70" i="27"/>
  <c r="E71" i="27"/>
  <c r="E73" i="27"/>
  <c r="E74" i="27"/>
  <c r="E75" i="27"/>
  <c r="E76" i="27"/>
  <c r="E78" i="27"/>
  <c r="E79" i="27"/>
  <c r="E80" i="27"/>
  <c r="E81" i="27"/>
  <c r="E83" i="27"/>
  <c r="E84" i="27"/>
  <c r="E4" i="27"/>
  <c r="E5" i="27"/>
  <c r="E6" i="27"/>
  <c r="E8" i="27"/>
  <c r="E9" i="27"/>
  <c r="E10" i="27"/>
  <c r="E11" i="27"/>
  <c r="E13" i="27"/>
  <c r="E14" i="27"/>
  <c r="E15" i="27"/>
  <c r="E17" i="27"/>
  <c r="E18" i="27"/>
  <c r="E19" i="27"/>
  <c r="E20" i="27"/>
  <c r="E22" i="27"/>
  <c r="E23" i="27"/>
  <c r="E24" i="27"/>
  <c r="E25" i="27"/>
  <c r="E27" i="27"/>
  <c r="E28" i="27"/>
  <c r="E29" i="27"/>
  <c r="E30" i="27"/>
  <c r="E31" i="27"/>
  <c r="E33" i="27"/>
  <c r="E34" i="27"/>
  <c r="E35" i="27"/>
  <c r="E36" i="27"/>
  <c r="E38" i="27"/>
  <c r="E39" i="27"/>
  <c r="E40" i="27"/>
  <c r="E41" i="27"/>
  <c r="E43" i="27"/>
  <c r="E44" i="27"/>
  <c r="E45" i="27"/>
  <c r="E46" i="27"/>
  <c r="E48" i="27"/>
  <c r="E49" i="27"/>
  <c r="E50" i="27"/>
  <c r="E51" i="27"/>
  <c r="E53" i="27"/>
  <c r="E54" i="27"/>
  <c r="E55" i="27"/>
  <c r="E56" i="27"/>
  <c r="E58" i="27"/>
  <c r="E59" i="27"/>
  <c r="E3" i="27"/>
  <c r="D27" i="27"/>
  <c r="D25" i="27"/>
  <c r="D24" i="27"/>
  <c r="D23" i="27"/>
  <c r="D22" i="27"/>
  <c r="D20" i="27"/>
  <c r="D19" i="27"/>
  <c r="D18" i="27"/>
  <c r="D17" i="27"/>
  <c r="D15" i="27"/>
  <c r="D14" i="27"/>
  <c r="D13" i="27"/>
  <c r="E26" i="27"/>
  <c r="D21" i="27"/>
  <c r="D16" i="27"/>
  <c r="D80" i="27"/>
  <c r="D75" i="27"/>
  <c r="D72" i="27"/>
  <c r="D57" i="27"/>
  <c r="E52" i="27"/>
  <c r="D43" i="27"/>
  <c r="E42" i="27"/>
  <c r="D37" i="27"/>
  <c r="D31" i="27"/>
  <c r="D12" i="27"/>
  <c r="E7" i="27"/>
  <c r="M102" i="26"/>
  <c r="J102" i="26"/>
  <c r="G102" i="26"/>
  <c r="D102" i="26"/>
  <c r="M94" i="26"/>
  <c r="J94" i="26"/>
  <c r="G94" i="26"/>
  <c r="D94" i="26"/>
  <c r="M87" i="26"/>
  <c r="J87" i="26"/>
  <c r="G87" i="26"/>
  <c r="D87" i="26"/>
  <c r="M83" i="26"/>
  <c r="J83" i="26"/>
  <c r="G83" i="26"/>
  <c r="D83" i="26"/>
  <c r="M75" i="26"/>
  <c r="J75" i="26"/>
  <c r="G75" i="26"/>
  <c r="D75" i="26"/>
  <c r="M69" i="26"/>
  <c r="J69" i="26"/>
  <c r="G69" i="26"/>
  <c r="D69" i="26"/>
  <c r="M62" i="26"/>
  <c r="J62" i="26"/>
  <c r="G62" i="26"/>
  <c r="D62" i="26"/>
  <c r="M56" i="26"/>
  <c r="J56" i="26"/>
  <c r="G56" i="26"/>
  <c r="D56" i="26"/>
  <c r="M49" i="26"/>
  <c r="J49" i="26"/>
  <c r="G49" i="26"/>
  <c r="D49" i="26"/>
  <c r="C38" i="26"/>
  <c r="D43" i="26"/>
  <c r="M43" i="26"/>
  <c r="J43" i="26"/>
  <c r="G43" i="26"/>
  <c r="M37" i="26"/>
  <c r="J37" i="26"/>
  <c r="G37" i="26"/>
  <c r="D37" i="26"/>
  <c r="M31" i="26"/>
  <c r="J31" i="26"/>
  <c r="G31" i="26"/>
  <c r="D31" i="26"/>
  <c r="M23" i="26"/>
  <c r="J23" i="26"/>
  <c r="G23" i="26"/>
  <c r="D23" i="26"/>
  <c r="M17" i="26"/>
  <c r="J17" i="26"/>
  <c r="G17" i="26"/>
  <c r="D17" i="26"/>
  <c r="O10" i="26"/>
  <c r="F10" i="26"/>
  <c r="E10" i="26"/>
  <c r="M14" i="26"/>
  <c r="N14" i="26" s="1"/>
  <c r="J14" i="26"/>
  <c r="G14" i="26"/>
  <c r="D14" i="26"/>
  <c r="M8" i="26"/>
  <c r="O8" i="26" s="1"/>
  <c r="J8" i="26"/>
  <c r="L8" i="26" s="1"/>
  <c r="G8" i="26"/>
  <c r="I8" i="26" s="1"/>
  <c r="N9" i="26"/>
  <c r="O7" i="26"/>
  <c r="N7" i="26"/>
  <c r="O6" i="26"/>
  <c r="N6" i="26"/>
  <c r="O5" i="26"/>
  <c r="N5" i="26"/>
  <c r="O4" i="26"/>
  <c r="N4" i="26"/>
  <c r="O3" i="26"/>
  <c r="N3" i="26"/>
  <c r="K9" i="26"/>
  <c r="L7" i="26"/>
  <c r="K7" i="26"/>
  <c r="L6" i="26"/>
  <c r="K6" i="26"/>
  <c r="L5" i="26"/>
  <c r="K5" i="26"/>
  <c r="L4" i="26"/>
  <c r="K4" i="26"/>
  <c r="L3" i="26"/>
  <c r="K3" i="26"/>
  <c r="H9" i="26"/>
  <c r="I7" i="26"/>
  <c r="H7" i="26"/>
  <c r="I6" i="26"/>
  <c r="H6" i="26"/>
  <c r="I5" i="26"/>
  <c r="H5" i="26"/>
  <c r="I4" i="26"/>
  <c r="H4" i="26"/>
  <c r="I3" i="26"/>
  <c r="H3" i="26"/>
  <c r="F4" i="26"/>
  <c r="F5" i="26"/>
  <c r="F6" i="26"/>
  <c r="F7" i="26"/>
  <c r="F3" i="26"/>
  <c r="E4" i="26"/>
  <c r="E5" i="26"/>
  <c r="E6" i="26"/>
  <c r="E7" i="26"/>
  <c r="E9" i="26"/>
  <c r="E3" i="26"/>
  <c r="D8" i="26"/>
  <c r="E8" i="26" s="1"/>
  <c r="F36" i="28" l="1"/>
  <c r="L21" i="28"/>
  <c r="K41" i="28"/>
  <c r="H81" i="28"/>
  <c r="F46" i="28"/>
  <c r="I46" i="28"/>
  <c r="O76" i="28"/>
  <c r="H71" i="28"/>
  <c r="O36" i="28"/>
  <c r="O16" i="28"/>
  <c r="O61" i="28"/>
  <c r="O6" i="28"/>
  <c r="L46" i="28"/>
  <c r="O21" i="28"/>
  <c r="O51" i="28"/>
  <c r="O11" i="28"/>
  <c r="O66" i="28"/>
  <c r="O26" i="28"/>
  <c r="K11" i="28"/>
  <c r="O56" i="28"/>
  <c r="K31" i="28"/>
  <c r="O71" i="28"/>
  <c r="O31" i="28"/>
  <c r="O46" i="28"/>
  <c r="F56" i="28"/>
  <c r="F81" i="28"/>
  <c r="L76" i="28"/>
  <c r="E6" i="28"/>
  <c r="E71" i="28"/>
  <c r="E31" i="28"/>
  <c r="E51" i="28"/>
  <c r="E21" i="28"/>
  <c r="L71" i="28"/>
  <c r="H31" i="28"/>
  <c r="I11" i="28"/>
  <c r="E41" i="28"/>
  <c r="L51" i="28"/>
  <c r="I51" i="28"/>
  <c r="K81" i="28"/>
  <c r="N81" i="28"/>
  <c r="L61" i="28"/>
  <c r="H41" i="28"/>
  <c r="N41" i="28"/>
  <c r="F11" i="28"/>
  <c r="K36" i="28"/>
  <c r="H36" i="28"/>
  <c r="H56" i="28"/>
  <c r="I56" i="28"/>
  <c r="L66" i="28"/>
  <c r="H76" i="28"/>
  <c r="F76" i="28"/>
  <c r="L6" i="28"/>
  <c r="K26" i="28"/>
  <c r="K16" i="28"/>
  <c r="H16" i="28"/>
  <c r="I6" i="28"/>
  <c r="H6" i="28"/>
  <c r="F57" i="28"/>
  <c r="F61" i="28"/>
  <c r="F66" i="28"/>
  <c r="H77" i="27"/>
  <c r="H61" i="27"/>
  <c r="H37" i="27"/>
  <c r="H21" i="27"/>
  <c r="K47" i="27"/>
  <c r="K7" i="27"/>
  <c r="K72" i="27"/>
  <c r="H52" i="27"/>
  <c r="H12" i="27"/>
  <c r="H82" i="27"/>
  <c r="H66" i="27"/>
  <c r="H42" i="27"/>
  <c r="H26" i="27"/>
  <c r="K52" i="27"/>
  <c r="K12" i="27"/>
  <c r="H57" i="27"/>
  <c r="K77" i="27"/>
  <c r="K21" i="27"/>
  <c r="H72" i="27"/>
  <c r="H32" i="27"/>
  <c r="H16" i="27"/>
  <c r="K82" i="27"/>
  <c r="K66" i="27"/>
  <c r="K42" i="27"/>
  <c r="K26" i="27"/>
  <c r="H7" i="27"/>
  <c r="I21" i="28"/>
  <c r="I61" i="28"/>
  <c r="F7" i="28"/>
  <c r="F37" i="28"/>
  <c r="F26" i="28"/>
  <c r="I7" i="28"/>
  <c r="I37" i="28"/>
  <c r="I47" i="28"/>
  <c r="I57" i="28"/>
  <c r="I77" i="28"/>
  <c r="I16" i="28"/>
  <c r="I26" i="28"/>
  <c r="I66" i="28"/>
  <c r="F16" i="28"/>
  <c r="D61" i="27"/>
  <c r="E66" i="27"/>
  <c r="D6" i="27"/>
  <c r="E12" i="27"/>
  <c r="D5" i="27"/>
  <c r="D8" i="27"/>
  <c r="D10" i="27"/>
  <c r="E47" i="27"/>
  <c r="D46" i="27"/>
  <c r="E32" i="27"/>
  <c r="D26" i="27"/>
  <c r="D3" i="27"/>
  <c r="D9" i="27"/>
  <c r="D7" i="27"/>
  <c r="D11" i="27"/>
  <c r="D32" i="27"/>
  <c r="E72" i="27"/>
  <c r="D30" i="27"/>
  <c r="D44" i="27"/>
  <c r="D71" i="27"/>
  <c r="D4" i="27"/>
  <c r="D45" i="27"/>
  <c r="D79" i="27"/>
  <c r="E82" i="27"/>
  <c r="D78" i="27"/>
  <c r="D82" i="27"/>
  <c r="D81" i="27"/>
  <c r="D70" i="27"/>
  <c r="D69" i="27"/>
  <c r="D68" i="27"/>
  <c r="D49" i="27"/>
  <c r="D48" i="27"/>
  <c r="D50" i="27"/>
  <c r="D51" i="27"/>
  <c r="D52" i="27"/>
  <c r="D38" i="27"/>
  <c r="D39" i="27"/>
  <c r="D40" i="27"/>
  <c r="D41" i="27"/>
  <c r="D42" i="27"/>
  <c r="D28" i="27"/>
  <c r="D29" i="27"/>
  <c r="E21" i="27"/>
  <c r="D74" i="27"/>
  <c r="E77" i="27"/>
  <c r="D73" i="27"/>
  <c r="D77" i="27"/>
  <c r="D76" i="27"/>
  <c r="E57" i="27"/>
  <c r="D54" i="27"/>
  <c r="D55" i="27"/>
  <c r="D56" i="27"/>
  <c r="D53" i="27"/>
  <c r="D47" i="27"/>
  <c r="E37" i="27"/>
  <c r="D33" i="27"/>
  <c r="D34" i="27"/>
  <c r="D35" i="27"/>
  <c r="D36" i="27"/>
  <c r="E16" i="27"/>
  <c r="K8" i="26"/>
  <c r="N8" i="26"/>
  <c r="H8" i="26"/>
  <c r="F8" i="26"/>
  <c r="O11" i="26" l="1"/>
  <c r="O12" i="26"/>
  <c r="O13" i="26"/>
  <c r="O14" i="26"/>
  <c r="O16" i="26"/>
  <c r="O17" i="26"/>
  <c r="O19" i="26"/>
  <c r="O20" i="26"/>
  <c r="O21" i="26"/>
  <c r="O22" i="26"/>
  <c r="O23" i="26"/>
  <c r="O25" i="26"/>
  <c r="O26" i="26"/>
  <c r="O27" i="26"/>
  <c r="O28" i="26"/>
  <c r="O29" i="26"/>
  <c r="O30" i="26"/>
  <c r="O32" i="26"/>
  <c r="O33" i="26"/>
  <c r="O34" i="26"/>
  <c r="O35" i="26"/>
  <c r="O36" i="26"/>
  <c r="O37" i="26"/>
  <c r="O39" i="26"/>
  <c r="O40" i="26"/>
  <c r="O41" i="26"/>
  <c r="O42" i="26"/>
  <c r="O43" i="26"/>
  <c r="O45" i="26"/>
  <c r="O46" i="26"/>
  <c r="O47" i="26"/>
  <c r="O48" i="26"/>
  <c r="O49" i="26"/>
  <c r="O51" i="26"/>
  <c r="O52" i="26"/>
  <c r="O53" i="26"/>
  <c r="O54" i="26"/>
  <c r="O55" i="26"/>
  <c r="O56" i="26"/>
  <c r="O58" i="26"/>
  <c r="O59" i="26"/>
  <c r="O60" i="26"/>
  <c r="O61" i="26"/>
  <c r="O62" i="26"/>
  <c r="O64" i="26"/>
  <c r="O65" i="26"/>
  <c r="O66" i="26"/>
  <c r="O67" i="26"/>
  <c r="O68" i="26"/>
  <c r="O69" i="26"/>
  <c r="O71" i="26"/>
  <c r="O72" i="26"/>
  <c r="O73" i="26"/>
  <c r="O74" i="26"/>
  <c r="O75" i="26"/>
  <c r="O77" i="26"/>
  <c r="O78" i="26"/>
  <c r="O79" i="26"/>
  <c r="O80" i="26"/>
  <c r="O81" i="26"/>
  <c r="O82" i="26"/>
  <c r="O83" i="26"/>
  <c r="O85" i="26"/>
  <c r="O86" i="26"/>
  <c r="O87" i="26"/>
  <c r="O89" i="26"/>
  <c r="O90" i="26"/>
  <c r="O91" i="26"/>
  <c r="O92" i="26"/>
  <c r="O93" i="26"/>
  <c r="O94" i="26"/>
  <c r="O96" i="26"/>
  <c r="O97" i="26"/>
  <c r="O98" i="26"/>
  <c r="O99" i="26"/>
  <c r="O100" i="26"/>
  <c r="O101" i="26"/>
  <c r="O102" i="26"/>
  <c r="O104" i="26"/>
  <c r="O105" i="26"/>
  <c r="L10" i="26"/>
  <c r="L11" i="26"/>
  <c r="L12" i="26"/>
  <c r="L13" i="26"/>
  <c r="L14" i="26"/>
  <c r="L16" i="26"/>
  <c r="L17" i="26"/>
  <c r="L19" i="26"/>
  <c r="L20" i="26"/>
  <c r="L21" i="26"/>
  <c r="L22" i="26"/>
  <c r="L23" i="26"/>
  <c r="L25" i="26"/>
  <c r="L26" i="26"/>
  <c r="L27" i="26"/>
  <c r="L28" i="26"/>
  <c r="L29" i="26"/>
  <c r="L30" i="26"/>
  <c r="L32" i="26"/>
  <c r="L33" i="26"/>
  <c r="L34" i="26"/>
  <c r="L35" i="26"/>
  <c r="L36" i="26"/>
  <c r="L37" i="26"/>
  <c r="L39" i="26"/>
  <c r="L40" i="26"/>
  <c r="L41" i="26"/>
  <c r="L42" i="26"/>
  <c r="L43" i="26"/>
  <c r="L45" i="26"/>
  <c r="L46" i="26"/>
  <c r="L47" i="26"/>
  <c r="L48" i="26"/>
  <c r="L49" i="26"/>
  <c r="L51" i="26"/>
  <c r="L52" i="26"/>
  <c r="L53" i="26"/>
  <c r="L54" i="26"/>
  <c r="L55" i="26"/>
  <c r="L56" i="26"/>
  <c r="L58" i="26"/>
  <c r="L59" i="26"/>
  <c r="L60" i="26"/>
  <c r="L61" i="26"/>
  <c r="L62" i="26"/>
  <c r="L64" i="26"/>
  <c r="L65" i="26"/>
  <c r="L66" i="26"/>
  <c r="L67" i="26"/>
  <c r="L68" i="26"/>
  <c r="L69" i="26"/>
  <c r="L71" i="26"/>
  <c r="L72" i="26"/>
  <c r="L73" i="26"/>
  <c r="L74" i="26"/>
  <c r="L75" i="26"/>
  <c r="L77" i="26"/>
  <c r="L78" i="26"/>
  <c r="L79" i="26"/>
  <c r="L80" i="26"/>
  <c r="L81" i="26"/>
  <c r="L82" i="26"/>
  <c r="L83" i="26"/>
  <c r="L85" i="26"/>
  <c r="L86" i="26"/>
  <c r="L87" i="26"/>
  <c r="L89" i="26"/>
  <c r="L90" i="26"/>
  <c r="L91" i="26"/>
  <c r="L92" i="26"/>
  <c r="L93" i="26"/>
  <c r="L94" i="26"/>
  <c r="L96" i="26"/>
  <c r="L97" i="26"/>
  <c r="L98" i="26"/>
  <c r="L99" i="26"/>
  <c r="L100" i="26"/>
  <c r="L101" i="26"/>
  <c r="L102" i="26"/>
  <c r="L104" i="26"/>
  <c r="L105" i="26"/>
  <c r="I10" i="26"/>
  <c r="I11" i="26"/>
  <c r="I12" i="26"/>
  <c r="I13" i="26"/>
  <c r="I14" i="26"/>
  <c r="I16" i="26"/>
  <c r="I17" i="26"/>
  <c r="I19" i="26"/>
  <c r="I20" i="26"/>
  <c r="I21" i="26"/>
  <c r="I22" i="26"/>
  <c r="I23" i="26"/>
  <c r="I25" i="26"/>
  <c r="I26" i="26"/>
  <c r="I27" i="26"/>
  <c r="I28" i="26"/>
  <c r="I29" i="26"/>
  <c r="I30" i="26"/>
  <c r="I32" i="26"/>
  <c r="I33" i="26"/>
  <c r="I34" i="26"/>
  <c r="I35" i="26"/>
  <c r="I36" i="26"/>
  <c r="I37" i="26"/>
  <c r="I39" i="26"/>
  <c r="I40" i="26"/>
  <c r="I41" i="26"/>
  <c r="I42" i="26"/>
  <c r="I43" i="26"/>
  <c r="I45" i="26"/>
  <c r="I46" i="26"/>
  <c r="I47" i="26"/>
  <c r="I48" i="26"/>
  <c r="I49" i="26"/>
  <c r="I51" i="26"/>
  <c r="I52" i="26"/>
  <c r="I53" i="26"/>
  <c r="I54" i="26"/>
  <c r="I55" i="26"/>
  <c r="I56" i="26"/>
  <c r="I58" i="26"/>
  <c r="I59" i="26"/>
  <c r="I60" i="26"/>
  <c r="I61" i="26"/>
  <c r="I62" i="26"/>
  <c r="I64" i="26"/>
  <c r="I65" i="26"/>
  <c r="I66" i="26"/>
  <c r="I67" i="26"/>
  <c r="I68" i="26"/>
  <c r="I69" i="26"/>
  <c r="I71" i="26"/>
  <c r="I72" i="26"/>
  <c r="I73" i="26"/>
  <c r="I74" i="26"/>
  <c r="I75" i="26"/>
  <c r="I77" i="26"/>
  <c r="I78" i="26"/>
  <c r="I79" i="26"/>
  <c r="I80" i="26"/>
  <c r="I81" i="26"/>
  <c r="I82" i="26"/>
  <c r="I83" i="26"/>
  <c r="I85" i="26"/>
  <c r="I86" i="26"/>
  <c r="I87" i="26"/>
  <c r="I89" i="26"/>
  <c r="I90" i="26"/>
  <c r="I91" i="26"/>
  <c r="I92" i="26"/>
  <c r="I93" i="26"/>
  <c r="I94" i="26"/>
  <c r="I96" i="26"/>
  <c r="I97" i="26"/>
  <c r="I98" i="26"/>
  <c r="I99" i="26"/>
  <c r="I100" i="26"/>
  <c r="I101" i="26"/>
  <c r="I102" i="26"/>
  <c r="I104" i="26"/>
  <c r="I105" i="26"/>
  <c r="N104" i="26"/>
  <c r="N103" i="26"/>
  <c r="N102" i="26"/>
  <c r="N101" i="26"/>
  <c r="N100" i="26"/>
  <c r="N99" i="26"/>
  <c r="N98" i="26"/>
  <c r="N97" i="26"/>
  <c r="N96" i="26"/>
  <c r="N95" i="26"/>
  <c r="N94" i="26"/>
  <c r="N93" i="26"/>
  <c r="N92" i="26"/>
  <c r="N91" i="26"/>
  <c r="N90" i="26"/>
  <c r="N89" i="26"/>
  <c r="N88" i="26"/>
  <c r="N87" i="26"/>
  <c r="N86" i="26"/>
  <c r="N85" i="26"/>
  <c r="N84" i="26"/>
  <c r="N83" i="26"/>
  <c r="N82" i="26"/>
  <c r="N81" i="26"/>
  <c r="N80" i="26"/>
  <c r="N79" i="26"/>
  <c r="N78" i="26"/>
  <c r="N77" i="26"/>
  <c r="N76" i="26"/>
  <c r="N75" i="26"/>
  <c r="N74" i="26"/>
  <c r="N73" i="26"/>
  <c r="N72" i="26"/>
  <c r="N71" i="26"/>
  <c r="N70" i="26"/>
  <c r="N69" i="26"/>
  <c r="N68" i="26"/>
  <c r="N67" i="26"/>
  <c r="N66" i="26"/>
  <c r="N65" i="26"/>
  <c r="N64" i="26"/>
  <c r="N63" i="26"/>
  <c r="N62" i="26"/>
  <c r="N61" i="26"/>
  <c r="N60" i="26"/>
  <c r="N59" i="26"/>
  <c r="N58" i="26"/>
  <c r="N57" i="26"/>
  <c r="N56" i="26"/>
  <c r="N55" i="26"/>
  <c r="N54" i="26"/>
  <c r="N53" i="26"/>
  <c r="N52" i="26"/>
  <c r="N51" i="26"/>
  <c r="N50" i="26"/>
  <c r="N49" i="26"/>
  <c r="N48" i="26"/>
  <c r="N47" i="26"/>
  <c r="N46" i="26"/>
  <c r="N45" i="26"/>
  <c r="N44" i="26"/>
  <c r="N43" i="26"/>
  <c r="N42" i="26"/>
  <c r="N41" i="26"/>
  <c r="N40" i="26"/>
  <c r="N39" i="26"/>
  <c r="N38" i="26"/>
  <c r="N37" i="26"/>
  <c r="N36" i="26"/>
  <c r="N35" i="26"/>
  <c r="N34" i="26"/>
  <c r="N33" i="26"/>
  <c r="N32" i="26"/>
  <c r="N31" i="26"/>
  <c r="N30" i="26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5" i="26"/>
  <c r="N13" i="26"/>
  <c r="N12" i="26"/>
  <c r="N11" i="26"/>
  <c r="N10" i="26"/>
  <c r="K104" i="26"/>
  <c r="K103" i="26"/>
  <c r="K102" i="26"/>
  <c r="K101" i="26"/>
  <c r="K100" i="26"/>
  <c r="K99" i="26"/>
  <c r="K98" i="26"/>
  <c r="K97" i="26"/>
  <c r="K96" i="26"/>
  <c r="K95" i="26"/>
  <c r="K94" i="26"/>
  <c r="K93" i="26"/>
  <c r="K92" i="26"/>
  <c r="K91" i="26"/>
  <c r="K90" i="26"/>
  <c r="K89" i="26"/>
  <c r="K88" i="26"/>
  <c r="K87" i="26"/>
  <c r="K86" i="26"/>
  <c r="K85" i="26"/>
  <c r="K84" i="26"/>
  <c r="K83" i="26"/>
  <c r="K82" i="26"/>
  <c r="K81" i="26"/>
  <c r="K80" i="26"/>
  <c r="K79" i="26"/>
  <c r="K78" i="26"/>
  <c r="K77" i="26"/>
  <c r="K76" i="26"/>
  <c r="K75" i="26"/>
  <c r="K74" i="26"/>
  <c r="K73" i="26"/>
  <c r="K72" i="26"/>
  <c r="K71" i="26"/>
  <c r="K70" i="26"/>
  <c r="K69" i="26"/>
  <c r="K68" i="26"/>
  <c r="K67" i="26"/>
  <c r="K66" i="26"/>
  <c r="K65" i="26"/>
  <c r="K64" i="26"/>
  <c r="K63" i="26"/>
  <c r="K62" i="26"/>
  <c r="K61" i="26"/>
  <c r="K60" i="26"/>
  <c r="K59" i="26"/>
  <c r="K58" i="26"/>
  <c r="K57" i="26"/>
  <c r="K56" i="26"/>
  <c r="K55" i="26"/>
  <c r="K54" i="26"/>
  <c r="K53" i="26"/>
  <c r="K52" i="26"/>
  <c r="K51" i="26"/>
  <c r="K50" i="26"/>
  <c r="K49" i="26"/>
  <c r="K48" i="26"/>
  <c r="K47" i="26"/>
  <c r="K46" i="26"/>
  <c r="K45" i="26"/>
  <c r="K44" i="26"/>
  <c r="K43" i="26"/>
  <c r="K42" i="26"/>
  <c r="K41" i="26"/>
  <c r="K40" i="26"/>
  <c r="K39" i="26"/>
  <c r="K38" i="26"/>
  <c r="K37" i="26"/>
  <c r="K36" i="26"/>
  <c r="K35" i="26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H104" i="26"/>
  <c r="H103" i="26"/>
  <c r="H102" i="26"/>
  <c r="H101" i="26"/>
  <c r="H100" i="26"/>
  <c r="H99" i="26"/>
  <c r="H98" i="26"/>
  <c r="H97" i="26"/>
  <c r="H96" i="26"/>
  <c r="H95" i="26"/>
  <c r="H94" i="26"/>
  <c r="H93" i="26"/>
  <c r="H92" i="26"/>
  <c r="H91" i="26"/>
  <c r="H90" i="26"/>
  <c r="H89" i="26"/>
  <c r="H88" i="26"/>
  <c r="H87" i="26"/>
  <c r="H86" i="26"/>
  <c r="H85" i="26"/>
  <c r="H84" i="26"/>
  <c r="H83" i="26"/>
  <c r="H82" i="26"/>
  <c r="H81" i="26"/>
  <c r="H80" i="26"/>
  <c r="H79" i="26"/>
  <c r="H78" i="26"/>
  <c r="H77" i="26"/>
  <c r="H76" i="26"/>
  <c r="H75" i="26"/>
  <c r="H74" i="26"/>
  <c r="H73" i="26"/>
  <c r="H72" i="26"/>
  <c r="H71" i="26"/>
  <c r="H70" i="26"/>
  <c r="H69" i="26"/>
  <c r="H68" i="26"/>
  <c r="H67" i="26"/>
  <c r="H66" i="26"/>
  <c r="H65" i="26"/>
  <c r="H64" i="26"/>
  <c r="H63" i="26"/>
  <c r="H62" i="26"/>
  <c r="H61" i="26"/>
  <c r="H60" i="26"/>
  <c r="H59" i="26"/>
  <c r="H58" i="26"/>
  <c r="H57" i="26"/>
  <c r="H56" i="26"/>
  <c r="H55" i="26"/>
  <c r="H54" i="26"/>
  <c r="H53" i="26"/>
  <c r="H52" i="26"/>
  <c r="H51" i="26"/>
  <c r="H50" i="26"/>
  <c r="H49" i="26"/>
  <c r="H48" i="26"/>
  <c r="H47" i="26"/>
  <c r="H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E104" i="26"/>
  <c r="E103" i="26"/>
  <c r="E102" i="26"/>
  <c r="E101" i="26"/>
  <c r="E100" i="26"/>
  <c r="E99" i="26"/>
  <c r="E98" i="26"/>
  <c r="E97" i="26"/>
  <c r="E96" i="26"/>
  <c r="E95" i="26"/>
  <c r="E94" i="26"/>
  <c r="E93" i="26"/>
  <c r="E92" i="26"/>
  <c r="E91" i="26"/>
  <c r="E90" i="26"/>
  <c r="E89" i="26"/>
  <c r="E88" i="26"/>
  <c r="E87" i="26"/>
  <c r="E86" i="26"/>
  <c r="E85" i="26"/>
  <c r="E84" i="26"/>
  <c r="E83" i="26"/>
  <c r="E82" i="26"/>
  <c r="E81" i="26"/>
  <c r="E80" i="26"/>
  <c r="E79" i="26"/>
  <c r="E78" i="26"/>
  <c r="E77" i="26"/>
  <c r="E76" i="26"/>
  <c r="E75" i="26"/>
  <c r="E74" i="26"/>
  <c r="E73" i="26"/>
  <c r="E72" i="26"/>
  <c r="E71" i="26"/>
  <c r="E70" i="26"/>
  <c r="E69" i="26"/>
  <c r="E68" i="26"/>
  <c r="E67" i="26"/>
  <c r="E66" i="26"/>
  <c r="E65" i="26"/>
  <c r="E64" i="26"/>
  <c r="E63" i="26"/>
  <c r="E62" i="26"/>
  <c r="E61" i="26"/>
  <c r="E60" i="26"/>
  <c r="E59" i="26"/>
  <c r="E58" i="26"/>
  <c r="E57" i="26"/>
  <c r="E56" i="26"/>
  <c r="E55" i="26"/>
  <c r="E54" i="26"/>
  <c r="E53" i="26"/>
  <c r="E52" i="26"/>
  <c r="E51" i="26"/>
  <c r="E50" i="26"/>
  <c r="E49" i="26"/>
  <c r="E48" i="26"/>
  <c r="E47" i="26"/>
  <c r="E46" i="26"/>
  <c r="E45" i="26"/>
  <c r="E44" i="26"/>
  <c r="E43" i="26"/>
  <c r="E42" i="26"/>
  <c r="E41" i="26"/>
  <c r="E40" i="26"/>
  <c r="E39" i="26"/>
  <c r="E38" i="26"/>
  <c r="E37" i="26"/>
  <c r="E36" i="26"/>
  <c r="E35" i="26"/>
  <c r="E34" i="26"/>
  <c r="E33" i="26"/>
  <c r="E32" i="26"/>
  <c r="E31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G3" i="25"/>
  <c r="H3" i="25"/>
  <c r="I3" i="25"/>
  <c r="K3" i="25" s="1"/>
  <c r="G4" i="25"/>
  <c r="H4" i="25"/>
  <c r="I4" i="25"/>
  <c r="G5" i="25"/>
  <c r="H5" i="25"/>
  <c r="I5" i="25"/>
  <c r="K5" i="25" s="1"/>
  <c r="G6" i="25"/>
  <c r="H6" i="25"/>
  <c r="I6" i="25"/>
  <c r="K6" i="25" s="1"/>
  <c r="G7" i="25"/>
  <c r="H7" i="25"/>
  <c r="I7" i="25"/>
  <c r="K7" i="25" s="1"/>
  <c r="G8" i="25"/>
  <c r="H8" i="25"/>
  <c r="I8" i="25"/>
  <c r="K8" i="25" s="1"/>
  <c r="H9" i="25"/>
  <c r="G9" i="25"/>
  <c r="G10" i="25"/>
  <c r="H10" i="25"/>
  <c r="I10" i="25"/>
  <c r="K10" i="25" s="1"/>
  <c r="G11" i="25"/>
  <c r="H11" i="25"/>
  <c r="I11" i="25"/>
  <c r="K11" i="25" s="1"/>
  <c r="G12" i="25"/>
  <c r="H12" i="25"/>
  <c r="I12" i="25"/>
  <c r="G13" i="25"/>
  <c r="H13" i="25"/>
  <c r="I13" i="25"/>
  <c r="K13" i="25" s="1"/>
  <c r="G14" i="25"/>
  <c r="H14" i="25"/>
  <c r="I14" i="25"/>
  <c r="K14" i="25" s="1"/>
  <c r="I15" i="25"/>
  <c r="G15" i="25"/>
  <c r="H15" i="25"/>
  <c r="G16" i="25"/>
  <c r="H16" i="25"/>
  <c r="I16" i="25"/>
  <c r="K16" i="25" s="1"/>
  <c r="F17" i="25"/>
  <c r="G17" i="25" s="1"/>
  <c r="H18" i="25"/>
  <c r="G18" i="25"/>
  <c r="G19" i="25"/>
  <c r="H19" i="25"/>
  <c r="I19" i="25"/>
  <c r="K19" i="25" s="1"/>
  <c r="G20" i="25"/>
  <c r="H20" i="25"/>
  <c r="I20" i="25"/>
  <c r="K20" i="25" s="1"/>
  <c r="G21" i="25"/>
  <c r="H21" i="25"/>
  <c r="I21" i="25"/>
  <c r="K21" i="25" s="1"/>
  <c r="G22" i="25"/>
  <c r="H22" i="25"/>
  <c r="I22" i="25"/>
  <c r="K22" i="25" s="1"/>
  <c r="G23" i="25"/>
  <c r="H23" i="25"/>
  <c r="I23" i="25"/>
  <c r="K23" i="25" s="1"/>
  <c r="I24" i="25"/>
  <c r="G24" i="25"/>
  <c r="H24" i="25"/>
  <c r="G25" i="25"/>
  <c r="H25" i="25"/>
  <c r="I25" i="25"/>
  <c r="K25" i="25" s="1"/>
  <c r="G26" i="25"/>
  <c r="H26" i="25"/>
  <c r="I26" i="25"/>
  <c r="K26" i="25" s="1"/>
  <c r="G27" i="25"/>
  <c r="H27" i="25"/>
  <c r="I27" i="25"/>
  <c r="G28" i="25"/>
  <c r="H28" i="25"/>
  <c r="I28" i="25"/>
  <c r="K28" i="25" s="1"/>
  <c r="G29" i="25"/>
  <c r="H29" i="25"/>
  <c r="I29" i="25"/>
  <c r="K29" i="25" s="1"/>
  <c r="G30" i="25"/>
  <c r="H30" i="25"/>
  <c r="I30" i="25"/>
  <c r="K30" i="25" s="1"/>
  <c r="F31" i="25"/>
  <c r="G31" i="25" s="1"/>
  <c r="G32" i="25"/>
  <c r="H32" i="25"/>
  <c r="I32" i="25"/>
  <c r="G33" i="25"/>
  <c r="H33" i="25"/>
  <c r="I33" i="25"/>
  <c r="G34" i="25"/>
  <c r="H34" i="25"/>
  <c r="I34" i="25"/>
  <c r="K34" i="25" s="1"/>
  <c r="G35" i="25"/>
  <c r="H35" i="25"/>
  <c r="I35" i="25"/>
  <c r="K35" i="25" s="1"/>
  <c r="G36" i="25"/>
  <c r="H36" i="25"/>
  <c r="I36" i="25"/>
  <c r="K36" i="25" s="1"/>
  <c r="F37" i="25"/>
  <c r="H37" i="25" s="1"/>
  <c r="H38" i="25"/>
  <c r="G38" i="25"/>
  <c r="G39" i="25"/>
  <c r="H39" i="25"/>
  <c r="I39" i="25"/>
  <c r="G40" i="25"/>
  <c r="H40" i="25"/>
  <c r="I40" i="25"/>
  <c r="K40" i="25" s="1"/>
  <c r="G41" i="25"/>
  <c r="H41" i="25"/>
  <c r="I41" i="25"/>
  <c r="K41" i="25" s="1"/>
  <c r="G42" i="25"/>
  <c r="H42" i="25"/>
  <c r="I42" i="25"/>
  <c r="K42" i="25" s="1"/>
  <c r="F43" i="25"/>
  <c r="G43" i="25" s="1"/>
  <c r="H44" i="25"/>
  <c r="G44" i="25"/>
  <c r="G45" i="25"/>
  <c r="H45" i="25"/>
  <c r="I45" i="25"/>
  <c r="G46" i="25"/>
  <c r="H46" i="25"/>
  <c r="I46" i="25"/>
  <c r="K46" i="25" s="1"/>
  <c r="G47" i="25"/>
  <c r="H47" i="25"/>
  <c r="I47" i="25"/>
  <c r="K47" i="25" s="1"/>
  <c r="G48" i="25"/>
  <c r="H48" i="25"/>
  <c r="I48" i="25"/>
  <c r="K48" i="25" s="1"/>
  <c r="F49" i="25"/>
  <c r="G49" i="25" s="1"/>
  <c r="H50" i="25"/>
  <c r="G50" i="25"/>
  <c r="G51" i="25"/>
  <c r="H51" i="25"/>
  <c r="I51" i="25"/>
  <c r="G52" i="25"/>
  <c r="H52" i="25"/>
  <c r="I52" i="25"/>
  <c r="K52" i="25" s="1"/>
  <c r="G53" i="25"/>
  <c r="H53" i="25"/>
  <c r="I53" i="25"/>
  <c r="K53" i="25" s="1"/>
  <c r="G54" i="25"/>
  <c r="H54" i="25"/>
  <c r="I54" i="25"/>
  <c r="K54" i="25" s="1"/>
  <c r="G55" i="25"/>
  <c r="H55" i="25"/>
  <c r="I55" i="25"/>
  <c r="K55" i="25" s="1"/>
  <c r="F56" i="25"/>
  <c r="H56" i="25" s="1"/>
  <c r="G57" i="25"/>
  <c r="H57" i="25"/>
  <c r="I57" i="25"/>
  <c r="J57" i="25" s="1"/>
  <c r="G58" i="25"/>
  <c r="H58" i="25"/>
  <c r="I58" i="25"/>
  <c r="K58" i="25" s="1"/>
  <c r="G59" i="25"/>
  <c r="H59" i="25"/>
  <c r="I59" i="25"/>
  <c r="K59" i="25" s="1"/>
  <c r="G60" i="25"/>
  <c r="H60" i="25"/>
  <c r="I60" i="25"/>
  <c r="K60" i="25" s="1"/>
  <c r="G61" i="25"/>
  <c r="H61" i="25"/>
  <c r="I61" i="25"/>
  <c r="F62" i="25"/>
  <c r="H62" i="25" s="1"/>
  <c r="G63" i="25"/>
  <c r="H63" i="25"/>
  <c r="I63" i="25"/>
  <c r="J63" i="25" s="1"/>
  <c r="G64" i="25"/>
  <c r="H64" i="25"/>
  <c r="I64" i="25"/>
  <c r="K64" i="25" s="1"/>
  <c r="G65" i="25"/>
  <c r="H65" i="25"/>
  <c r="I65" i="25"/>
  <c r="K65" i="25" s="1"/>
  <c r="G66" i="25"/>
  <c r="H66" i="25"/>
  <c r="I66" i="25"/>
  <c r="K66" i="25" s="1"/>
  <c r="G67" i="25"/>
  <c r="H67" i="25"/>
  <c r="I67" i="25"/>
  <c r="K67" i="25" s="1"/>
  <c r="G68" i="25"/>
  <c r="H68" i="25"/>
  <c r="I68" i="25"/>
  <c r="K68" i="25" s="1"/>
  <c r="F69" i="25"/>
  <c r="G69" i="25" s="1"/>
  <c r="G70" i="25"/>
  <c r="H70" i="25"/>
  <c r="I70" i="25"/>
  <c r="J70" i="25" s="1"/>
  <c r="G71" i="25"/>
  <c r="H71" i="25"/>
  <c r="I71" i="25"/>
  <c r="K71" i="25" s="1"/>
  <c r="G72" i="25"/>
  <c r="H72" i="25"/>
  <c r="I72" i="25"/>
  <c r="K72" i="25" s="1"/>
  <c r="G73" i="25"/>
  <c r="H73" i="25"/>
  <c r="I73" i="25"/>
  <c r="K73" i="25" s="1"/>
  <c r="G74" i="25"/>
  <c r="H74" i="25"/>
  <c r="I74" i="25"/>
  <c r="K74" i="25" s="1"/>
  <c r="F75" i="25"/>
  <c r="G75" i="25" s="1"/>
  <c r="G76" i="25"/>
  <c r="H76" i="25"/>
  <c r="I76" i="25"/>
  <c r="G77" i="25"/>
  <c r="H77" i="25"/>
  <c r="I77" i="25"/>
  <c r="K77" i="25" s="1"/>
  <c r="G78" i="25"/>
  <c r="H78" i="25"/>
  <c r="I78" i="25"/>
  <c r="K78" i="25" s="1"/>
  <c r="G79" i="25"/>
  <c r="H79" i="25"/>
  <c r="I79" i="25"/>
  <c r="K79" i="25" s="1"/>
  <c r="G80" i="25"/>
  <c r="H80" i="25"/>
  <c r="I80" i="25"/>
  <c r="K80" i="25" s="1"/>
  <c r="G81" i="25"/>
  <c r="H81" i="25"/>
  <c r="I81" i="25"/>
  <c r="G82" i="25"/>
  <c r="H82" i="25"/>
  <c r="I82" i="25"/>
  <c r="K82" i="25" s="1"/>
  <c r="F83" i="25"/>
  <c r="I83" i="25" s="1"/>
  <c r="G84" i="25"/>
  <c r="H84" i="25"/>
  <c r="I84" i="25"/>
  <c r="K84" i="25" s="1"/>
  <c r="G85" i="25"/>
  <c r="H85" i="25"/>
  <c r="I85" i="25"/>
  <c r="K85" i="25" s="1"/>
  <c r="G86" i="25"/>
  <c r="H86" i="25"/>
  <c r="I86" i="25"/>
  <c r="K86" i="25" s="1"/>
  <c r="F87" i="25"/>
  <c r="G87" i="25" s="1"/>
  <c r="G88" i="25"/>
  <c r="H88" i="25"/>
  <c r="I88" i="25"/>
  <c r="J88" i="25" s="1"/>
  <c r="G89" i="25"/>
  <c r="H89" i="25"/>
  <c r="I89" i="25"/>
  <c r="K89" i="25" s="1"/>
  <c r="G90" i="25"/>
  <c r="H90" i="25"/>
  <c r="I90" i="25"/>
  <c r="K90" i="25" s="1"/>
  <c r="G91" i="25"/>
  <c r="H91" i="25"/>
  <c r="I91" i="25"/>
  <c r="K91" i="25" s="1"/>
  <c r="G92" i="25"/>
  <c r="H92" i="25"/>
  <c r="I92" i="25"/>
  <c r="K92" i="25" s="1"/>
  <c r="G93" i="25"/>
  <c r="H93" i="25"/>
  <c r="I93" i="25"/>
  <c r="K93" i="25" s="1"/>
  <c r="F94" i="25"/>
  <c r="G94" i="25" s="1"/>
  <c r="H95" i="25"/>
  <c r="G95" i="25"/>
  <c r="G96" i="25"/>
  <c r="H96" i="25"/>
  <c r="I96" i="25"/>
  <c r="K96" i="25" s="1"/>
  <c r="G97" i="25"/>
  <c r="H97" i="25"/>
  <c r="I97" i="25"/>
  <c r="K97" i="25" s="1"/>
  <c r="G98" i="25"/>
  <c r="H98" i="25"/>
  <c r="I98" i="25"/>
  <c r="G99" i="25"/>
  <c r="H99" i="25"/>
  <c r="I99" i="25"/>
  <c r="K99" i="25" s="1"/>
  <c r="G100" i="25"/>
  <c r="H100" i="25"/>
  <c r="I100" i="25"/>
  <c r="K100" i="25" s="1"/>
  <c r="G101" i="25"/>
  <c r="H101" i="25"/>
  <c r="I101" i="25"/>
  <c r="F102" i="25"/>
  <c r="G102" i="25" s="1"/>
  <c r="H103" i="25"/>
  <c r="G103" i="25"/>
  <c r="I103" i="25"/>
  <c r="G104" i="25"/>
  <c r="H104" i="25"/>
  <c r="I104" i="25"/>
  <c r="J104" i="25" s="1"/>
  <c r="H105" i="25"/>
  <c r="I105" i="25"/>
  <c r="K105" i="25" s="1"/>
  <c r="F105" i="26"/>
  <c r="F104" i="26"/>
  <c r="C103" i="26"/>
  <c r="L103" i="26" s="1"/>
  <c r="F101" i="26"/>
  <c r="F100" i="26"/>
  <c r="F99" i="26"/>
  <c r="F98" i="26"/>
  <c r="F97" i="26"/>
  <c r="F96" i="26"/>
  <c r="C95" i="26"/>
  <c r="L95" i="26" s="1"/>
  <c r="F94" i="26"/>
  <c r="F93" i="26"/>
  <c r="F92" i="26"/>
  <c r="F91" i="26"/>
  <c r="F90" i="26"/>
  <c r="F89" i="26"/>
  <c r="C88" i="26"/>
  <c r="F88" i="26" s="1"/>
  <c r="F87" i="26"/>
  <c r="F86" i="26"/>
  <c r="F85" i="26"/>
  <c r="C84" i="26"/>
  <c r="F84" i="26" s="1"/>
  <c r="F82" i="26"/>
  <c r="F81" i="26"/>
  <c r="F80" i="26"/>
  <c r="F79" i="26"/>
  <c r="F78" i="26"/>
  <c r="F77" i="26"/>
  <c r="C76" i="26"/>
  <c r="F76" i="26" s="1"/>
  <c r="F75" i="26"/>
  <c r="F74" i="26"/>
  <c r="F73" i="26"/>
  <c r="F72" i="26"/>
  <c r="F71" i="26"/>
  <c r="C70" i="26"/>
  <c r="F70" i="26" s="1"/>
  <c r="F69" i="26"/>
  <c r="F68" i="26"/>
  <c r="F67" i="26"/>
  <c r="F66" i="26"/>
  <c r="F65" i="26"/>
  <c r="F64" i="26"/>
  <c r="C63" i="26"/>
  <c r="L63" i="26" s="1"/>
  <c r="F61" i="26"/>
  <c r="F60" i="26"/>
  <c r="F59" i="26"/>
  <c r="F58" i="26"/>
  <c r="C57" i="26"/>
  <c r="F57" i="26" s="1"/>
  <c r="F55" i="26"/>
  <c r="F54" i="26"/>
  <c r="F53" i="26"/>
  <c r="F52" i="26"/>
  <c r="F51" i="26"/>
  <c r="C50" i="26"/>
  <c r="F50" i="26" s="1"/>
  <c r="F49" i="26"/>
  <c r="F48" i="26"/>
  <c r="F47" i="26"/>
  <c r="F46" i="26"/>
  <c r="F45" i="26"/>
  <c r="C44" i="26"/>
  <c r="F44" i="26" s="1"/>
  <c r="F43" i="26"/>
  <c r="F42" i="26"/>
  <c r="F41" i="26"/>
  <c r="F40" i="26"/>
  <c r="F39" i="26"/>
  <c r="F38" i="26"/>
  <c r="F37" i="26"/>
  <c r="F36" i="26"/>
  <c r="F35" i="26"/>
  <c r="F34" i="26"/>
  <c r="F33" i="26"/>
  <c r="F32" i="26"/>
  <c r="C31" i="26"/>
  <c r="F31" i="26" s="1"/>
  <c r="F30" i="26"/>
  <c r="F29" i="26"/>
  <c r="F28" i="26"/>
  <c r="F27" i="26"/>
  <c r="F26" i="26"/>
  <c r="F25" i="26"/>
  <c r="C24" i="26"/>
  <c r="I24" i="26" s="1"/>
  <c r="F23" i="26"/>
  <c r="F22" i="26"/>
  <c r="F21" i="26"/>
  <c r="F20" i="26"/>
  <c r="F19" i="26"/>
  <c r="C18" i="26"/>
  <c r="I18" i="26" s="1"/>
  <c r="F17" i="26"/>
  <c r="F16" i="26"/>
  <c r="C15" i="26"/>
  <c r="F14" i="26"/>
  <c r="F13" i="26"/>
  <c r="F12" i="26"/>
  <c r="F11" i="26"/>
  <c r="C9" i="26"/>
  <c r="J74" i="25" l="1"/>
  <c r="J100" i="25"/>
  <c r="K88" i="25"/>
  <c r="J29" i="25"/>
  <c r="J51" i="25"/>
  <c r="J61" i="25"/>
  <c r="J81" i="25"/>
  <c r="J66" i="25"/>
  <c r="K70" i="25"/>
  <c r="J55" i="25"/>
  <c r="G83" i="25"/>
  <c r="J72" i="25"/>
  <c r="J25" i="25"/>
  <c r="J68" i="25"/>
  <c r="G37" i="25"/>
  <c r="I17" i="25"/>
  <c r="K17" i="25" s="1"/>
  <c r="J84" i="25"/>
  <c r="J76" i="25"/>
  <c r="G62" i="25"/>
  <c r="J30" i="25"/>
  <c r="J101" i="25"/>
  <c r="J86" i="25"/>
  <c r="J64" i="25"/>
  <c r="I43" i="25"/>
  <c r="K43" i="25" s="1"/>
  <c r="J12" i="25"/>
  <c r="I94" i="25"/>
  <c r="K94" i="25" s="1"/>
  <c r="K81" i="25"/>
  <c r="K61" i="25"/>
  <c r="H43" i="25"/>
  <c r="J99" i="25"/>
  <c r="J96" i="25"/>
  <c r="H83" i="25"/>
  <c r="J79" i="25"/>
  <c r="J77" i="25"/>
  <c r="J98" i="25"/>
  <c r="J85" i="25"/>
  <c r="I75" i="25"/>
  <c r="J73" i="25"/>
  <c r="J71" i="25"/>
  <c r="I49" i="25"/>
  <c r="K49" i="25" s="1"/>
  <c r="I31" i="25"/>
  <c r="J27" i="25"/>
  <c r="J97" i="25"/>
  <c r="J28" i="25"/>
  <c r="I102" i="25"/>
  <c r="H102" i="25"/>
  <c r="I87" i="25"/>
  <c r="H75" i="25"/>
  <c r="I69" i="25"/>
  <c r="J67" i="25"/>
  <c r="G56" i="25"/>
  <c r="H49" i="25"/>
  <c r="H31" i="25"/>
  <c r="K103" i="25"/>
  <c r="H87" i="25"/>
  <c r="J78" i="25"/>
  <c r="K76" i="25"/>
  <c r="H69" i="25"/>
  <c r="J60" i="25"/>
  <c r="I37" i="25"/>
  <c r="K37" i="25" s="1"/>
  <c r="K32" i="25"/>
  <c r="I15" i="26"/>
  <c r="F15" i="26"/>
  <c r="O15" i="26"/>
  <c r="O9" i="26"/>
  <c r="I9" i="26"/>
  <c r="F9" i="26"/>
  <c r="L9" i="26"/>
  <c r="I70" i="26"/>
  <c r="I103" i="26"/>
  <c r="I95" i="26"/>
  <c r="L44" i="26"/>
  <c r="L84" i="26"/>
  <c r="I84" i="26"/>
  <c r="I88" i="26"/>
  <c r="I63" i="26"/>
  <c r="I38" i="26"/>
  <c r="L76" i="26"/>
  <c r="O50" i="26"/>
  <c r="O18" i="26"/>
  <c r="O57" i="26"/>
  <c r="I31" i="26"/>
  <c r="I76" i="26"/>
  <c r="I44" i="26"/>
  <c r="L50" i="26"/>
  <c r="L18" i="26"/>
  <c r="O88" i="26"/>
  <c r="O24" i="26"/>
  <c r="L57" i="26"/>
  <c r="O103" i="26"/>
  <c r="O95" i="26"/>
  <c r="O63" i="26"/>
  <c r="O31" i="26"/>
  <c r="F103" i="26"/>
  <c r="I50" i="26"/>
  <c r="L88" i="26"/>
  <c r="L24" i="26"/>
  <c r="O70" i="26"/>
  <c r="O38" i="26"/>
  <c r="I57" i="26"/>
  <c r="L31" i="26"/>
  <c r="L15" i="26"/>
  <c r="L70" i="26"/>
  <c r="L38" i="26"/>
  <c r="O84" i="26"/>
  <c r="O76" i="26"/>
  <c r="O44" i="26"/>
  <c r="J83" i="25"/>
  <c r="K83" i="25"/>
  <c r="J15" i="25"/>
  <c r="K15" i="25"/>
  <c r="J10" i="25"/>
  <c r="J14" i="25"/>
  <c r="J11" i="25"/>
  <c r="J13" i="25"/>
  <c r="J21" i="25"/>
  <c r="J24" i="25"/>
  <c r="J19" i="25"/>
  <c r="K24" i="25"/>
  <c r="J22" i="25"/>
  <c r="J23" i="25"/>
  <c r="J20" i="25"/>
  <c r="J58" i="25"/>
  <c r="J103" i="25"/>
  <c r="J32" i="25"/>
  <c r="J26" i="25"/>
  <c r="K104" i="25"/>
  <c r="K98" i="25"/>
  <c r="H94" i="25"/>
  <c r="J65" i="25"/>
  <c r="J59" i="25"/>
  <c r="J53" i="25"/>
  <c r="I50" i="25"/>
  <c r="J45" i="25" s="1"/>
  <c r="I44" i="25"/>
  <c r="J39" i="25" s="1"/>
  <c r="I38" i="25"/>
  <c r="J33" i="25" s="1"/>
  <c r="H17" i="25"/>
  <c r="K12" i="25"/>
  <c r="J54" i="25"/>
  <c r="J52" i="25"/>
  <c r="J82" i="25"/>
  <c r="K101" i="25"/>
  <c r="I95" i="25"/>
  <c r="J80" i="25"/>
  <c r="K63" i="25"/>
  <c r="I62" i="25"/>
  <c r="K57" i="25"/>
  <c r="I56" i="25"/>
  <c r="K51" i="25"/>
  <c r="K45" i="25"/>
  <c r="K39" i="25"/>
  <c r="K33" i="25"/>
  <c r="K27" i="25"/>
  <c r="I18" i="25"/>
  <c r="I9" i="25"/>
  <c r="K4" i="25"/>
  <c r="F63" i="26"/>
  <c r="F24" i="26"/>
  <c r="F83" i="26"/>
  <c r="F18" i="26"/>
  <c r="F56" i="26"/>
  <c r="F62" i="26"/>
  <c r="F95" i="26"/>
  <c r="F102" i="26"/>
  <c r="J94" i="25" l="1"/>
  <c r="J31" i="25"/>
  <c r="K31" i="25"/>
  <c r="K87" i="25"/>
  <c r="J87" i="25"/>
  <c r="K69" i="25"/>
  <c r="J69" i="25"/>
  <c r="J102" i="25"/>
  <c r="K102" i="25"/>
  <c r="K75" i="25"/>
  <c r="J75" i="25"/>
  <c r="J7" i="25"/>
  <c r="J6" i="25"/>
  <c r="J9" i="25"/>
  <c r="J3" i="25"/>
  <c r="K9" i="25"/>
  <c r="J8" i="25"/>
  <c r="J5" i="25"/>
  <c r="J91" i="25"/>
  <c r="J16" i="25"/>
  <c r="J18" i="25"/>
  <c r="K18" i="25"/>
  <c r="J17" i="25"/>
  <c r="J34" i="25"/>
  <c r="J35" i="25"/>
  <c r="J36" i="25"/>
  <c r="J38" i="25"/>
  <c r="K38" i="25"/>
  <c r="J37" i="25"/>
  <c r="K62" i="25"/>
  <c r="J62" i="25"/>
  <c r="J93" i="25"/>
  <c r="J92" i="25"/>
  <c r="K95" i="25"/>
  <c r="J95" i="25"/>
  <c r="J90" i="25"/>
  <c r="J41" i="25"/>
  <c r="J44" i="25"/>
  <c r="J42" i="25"/>
  <c r="K44" i="25"/>
  <c r="J40" i="25"/>
  <c r="J43" i="25"/>
  <c r="J89" i="25"/>
  <c r="K56" i="25"/>
  <c r="J56" i="25"/>
  <c r="J48" i="25"/>
  <c r="J47" i="25"/>
  <c r="J50" i="25"/>
  <c r="K50" i="25"/>
  <c r="J46" i="25"/>
  <c r="J49" i="25"/>
  <c r="J4" i="25"/>
</calcChain>
</file>

<file path=xl/sharedStrings.xml><?xml version="1.0" encoding="utf-8"?>
<sst xmlns="http://schemas.openxmlformats.org/spreadsheetml/2006/main" count="783" uniqueCount="235">
  <si>
    <t>Nombre d'élèves</t>
  </si>
  <si>
    <t>Ensemble</t>
  </si>
  <si>
    <r>
      <rPr>
        <b/>
        <sz val="10"/>
        <color theme="1"/>
        <rFont val="Calibri"/>
        <family val="2"/>
        <scheme val="minor"/>
      </rPr>
      <t xml:space="preserve">Source : </t>
    </r>
    <r>
      <rPr>
        <sz val="10"/>
        <color theme="1"/>
        <rFont val="Calibri"/>
        <family val="2"/>
        <scheme val="minor"/>
      </rPr>
      <t>MENJS-DEPP.</t>
    </r>
  </si>
  <si>
    <t>% de filles</t>
  </si>
  <si>
    <t>AUTRES</t>
  </si>
  <si>
    <t>Triplette 1ere Générale 2019</t>
  </si>
  <si>
    <t>Doublette Terminale Générale 2020</t>
  </si>
  <si>
    <r>
      <rPr>
        <b/>
        <sz val="10"/>
        <color theme="1"/>
        <rFont val="Calibri"/>
        <family val="2"/>
        <scheme val="minor"/>
      </rPr>
      <t xml:space="preserve">Champ : </t>
    </r>
    <r>
      <rPr>
        <sz val="10"/>
        <color theme="1"/>
        <rFont val="Calibri"/>
        <family val="2"/>
        <scheme val="minor"/>
      </rPr>
      <t>France métropolitaine et DROM, enseignement public et privé, y compris hors contrat.  Eléves de terminale générale en 2020 qui étaient en première générale en 2019</t>
    </r>
  </si>
  <si>
    <t>ENSEMBLE</t>
  </si>
  <si>
    <t>Part de l'ensemble des élèves (%)</t>
  </si>
  <si>
    <t>Part des élèves de la doublette (en %)</t>
  </si>
  <si>
    <t>Part des élèves de la triplette (en %)</t>
  </si>
  <si>
    <t>Nombre d'élèves ayant choisi cet enseignement de spécialité en 1ere</t>
  </si>
  <si>
    <t>Nombre d'élèves ayant choisi cet enseignement de spécialité en terminale</t>
  </si>
  <si>
    <t>Enseignement de spécialité</t>
  </si>
  <si>
    <t>Mathématiques</t>
  </si>
  <si>
    <t>Physique-chimie</t>
  </si>
  <si>
    <t>Sciences de la vie et de la terre</t>
  </si>
  <si>
    <r>
      <t>Langues, littérature et cultures étrangères et régionales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</si>
  <si>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Humanités, littérature et philosophie</t>
  </si>
  <si>
    <t>Numérique et sciences informatiques (NSI)</t>
  </si>
  <si>
    <t>Arts plastiques</t>
  </si>
  <si>
    <t>Sciences de l'ingénieur (SI)</t>
  </si>
  <si>
    <t>Cinéma-audiovisuel</t>
  </si>
  <si>
    <t>Théâtre</t>
  </si>
  <si>
    <t>Histoire des arts</t>
  </si>
  <si>
    <t>Musique</t>
  </si>
  <si>
    <t>Littérature et LCA latin</t>
  </si>
  <si>
    <t>Danse</t>
  </si>
  <si>
    <t>Littérature et LCA grec</t>
  </si>
  <si>
    <t>Arts du cirque</t>
  </si>
  <si>
    <t>Biologie écologie</t>
  </si>
  <si>
    <t>Sciences économiques et sociales</t>
  </si>
  <si>
    <t>Filles</t>
  </si>
  <si>
    <t>Garçons</t>
  </si>
  <si>
    <t>Part des élèves ayant abandonné cet ES entre la 1G et la TG (en %)</t>
  </si>
  <si>
    <t>Nombre de filles</t>
  </si>
  <si>
    <t>Part des filles de la doublette (en %)</t>
  </si>
  <si>
    <t>Nombre de garçons</t>
  </si>
  <si>
    <t>Part des garçons de la doublette (en %)</t>
  </si>
  <si>
    <t>% de garçons</t>
  </si>
  <si>
    <t>Nombre d'élèves d'origine sociale très favorisée</t>
  </si>
  <si>
    <t>Nombre d'élèves d'origine sociale favorisée</t>
  </si>
  <si>
    <t>Nombre d'élèves d'origine sociale moyenne</t>
  </si>
  <si>
    <t>Nombre d'élèves d'origine sociale défavorisée</t>
  </si>
  <si>
    <t>Part des d'élèves d'origine sociale très favorisée de la doublette (en %)</t>
  </si>
  <si>
    <t>% d'élèves d'origine sociale très favorisée</t>
  </si>
  <si>
    <t>Part des d'élèves d'origine sociale favorisée de la doublette (en %)</t>
  </si>
  <si>
    <t>% d'élèves d'origine sociale favorisée</t>
  </si>
  <si>
    <t>Part des d'élèves d'origine sociale moyenne de la doublette (en %)</t>
  </si>
  <si>
    <t>% d'élèves d'origine sociale moyenne</t>
  </si>
  <si>
    <t>Part des d'élèves d'origine sociale défavorisée de la doublette (en %)</t>
  </si>
  <si>
    <t>% d'élèves d'origine sociale défavorisée</t>
  </si>
  <si>
    <t>Effectif en première</t>
  </si>
  <si>
    <t>Effectif en Terminale</t>
  </si>
  <si>
    <t>% abandon</t>
  </si>
  <si>
    <t>Origine sociale très favorisée</t>
  </si>
  <si>
    <t>Origine sociale favorisée</t>
  </si>
  <si>
    <t>Origine sociale moyenne</t>
  </si>
  <si>
    <t>Origine sociale défavorisée</t>
  </si>
  <si>
    <t>Part des d'élèves d'oriJine sociale moyenne de la doublette (en %)</t>
  </si>
  <si>
    <t>Ensemble des élèves</t>
  </si>
  <si>
    <t>Filles d'origine sociale très favorisée</t>
  </si>
  <si>
    <t>Garçons d'origine sociale très favorisée</t>
  </si>
  <si>
    <t>Filles d'origine sociale défavorisée</t>
  </si>
  <si>
    <t>Garçons d'origine sociale défavorisée</t>
  </si>
  <si>
    <t>-</t>
  </si>
  <si>
    <r>
      <rPr>
        <b/>
        <sz val="10"/>
        <color theme="1"/>
        <rFont val="Calibri"/>
        <family val="2"/>
        <scheme val="minor"/>
      </rPr>
      <t>Lecture :</t>
    </r>
    <r>
      <rPr>
        <sz val="10"/>
        <color theme="1"/>
        <rFont val="Calibri"/>
        <family val="2"/>
        <scheme val="minor"/>
      </rPr>
      <t xml:space="preserve"> 52,7% des élèves d'origine sociale très favorisée qui ont choisi la doublette "Maths, PC" avaient choisi la triplette "Maths, PC, SVT" en 1ere. Ils représentent 50,6% des élèves ayant cette combinaison doublette/triplette</t>
    </r>
  </si>
  <si>
    <t>Triplettes</t>
  </si>
  <si>
    <t>Doublettes</t>
  </si>
  <si>
    <t>Répartition des élèves (%)</t>
  </si>
  <si>
    <t>Part des filles (en %)</t>
  </si>
  <si>
    <t>Mathématiques, Physique-chimie</t>
  </si>
  <si>
    <t>Histoire-géographie, géopolitique et sciences politiques, Sciences économiques et sociales</t>
  </si>
  <si>
    <t>Physique-chimie, Sciences de la vie et de la Terre</t>
  </si>
  <si>
    <t>Mathématiques, Sciences de la vie et de la Terre</t>
  </si>
  <si>
    <t>Mathématiques, Sciences économiques et sociales</t>
  </si>
  <si>
    <t>Langues, littératures et cultures étrangères, Sciences économiques et sociales</t>
  </si>
  <si>
    <t>Histoire-géographie, géopolitique et sciences politiques, Langues, littératures et cultures étrangères</t>
  </si>
  <si>
    <t>Histoire-géographie, géopolitique et sciences politiques, Humanités, littérature et philosophie</t>
  </si>
  <si>
    <t>Sciences de la vie et de la Terre, Sciences économiques et sociales</t>
  </si>
  <si>
    <t>Humanités, littérature et philosophie, Langues, littératures et cultures étrangères</t>
  </si>
  <si>
    <t xml:space="preserve">Mathématiques, Numérique et sciences informatiques </t>
  </si>
  <si>
    <t>Humanités, littérature et philosophie, Sciences économiques et sociales</t>
  </si>
  <si>
    <t>Histoire-géographie, géopolitique et sciences politiques, Mathématiques</t>
  </si>
  <si>
    <t>Mathématiques, Sciences de l’ingénieur</t>
  </si>
  <si>
    <t xml:space="preserve">Histoire-géographie, géopolitique et sciences politiques, Sciences de la vie et de la Terre </t>
  </si>
  <si>
    <t>Langues, littératures et cultures étrangères, Mathématiques</t>
  </si>
  <si>
    <t>Lecture : 19,7% des élèves de TG en 2020 qui étaient en 1G en 2019 ont choisi la doublette "Mathématiques, Physique-chimie". 54% d'entre eux avaient choisi la triplette "Mathématiques, Physique-chimie, Sciences de la vie et de la Terre " en 1ere</t>
  </si>
  <si>
    <t>Mathématiques, Physique-chimie, Langues, littératures et cultures étrangères</t>
  </si>
  <si>
    <t>Mathématiques, Physique-chimie, Sciences de la vie et de la Terre</t>
  </si>
  <si>
    <t>Langues, littératures et cultures étrangères, Mathématiques, Sciences de la vie et de la Terre</t>
  </si>
  <si>
    <t>Histoire-géographie, géopolitique et sciences politiques, Mathématiques, Sciences de la vie et de la Terre</t>
  </si>
  <si>
    <t>Histoire-géographie, géopolitique et sciences politiques, Langues, littératures et cultures étrangères, Sciences de la vie et de la Terre</t>
  </si>
  <si>
    <t>Histoire-géographie, géopolitique et sciences politiques, Humanités, littérature et philosophie, Sciences de la vie et de la Terre</t>
  </si>
  <si>
    <t>Humanités, littérature et philosophie, Langues, littératures et cultures étrangères, Sciences de la vie et de la Terre</t>
  </si>
  <si>
    <t>Langues, littératures et cultures étrangères, Mathématiques, Sciences économiques et sociales</t>
  </si>
  <si>
    <t>Mathématiques, Physique-chimie, Sciences économiques et sociales</t>
  </si>
  <si>
    <t>Histoire-géographie, géopolitique et sciences politiques, Mathématiques, Sciences économiques et sociales</t>
  </si>
  <si>
    <t>Histoire-géographie, géopolitique et sciences politiques, Langues, littératures et cultures étrangères, Sciences économiques et sociales</t>
  </si>
  <si>
    <t>Histoire-géographie, géopolitique et sciences politiques, Humanités, littérature et philosophie, Sciences économiques et sociales</t>
  </si>
  <si>
    <t>Humanités, littérature et philosophie, Langues, littératures et cultures étrangères, Sciences économiques et sociales</t>
  </si>
  <si>
    <t>Mathématiques, Physique-chimie, Sciences de l’ingénieur</t>
  </si>
  <si>
    <t xml:space="preserve">Mathématiques, Physique-chimie, Numérique et sciences informatiques </t>
  </si>
  <si>
    <t>Histoire-géographie, géopolitique et sciences politiques, Sciences économiques et sociales, Langues, littératures et cultures étrangères</t>
  </si>
  <si>
    <t>Histoire-géographie, géopolitique et sciences politiques, Sciences économiques et sociales, Mathématiques</t>
  </si>
  <si>
    <t>Histoire-géographie, géopolitique et sciences politiques, Sciences économiques et sociales, Humanités, littérature et philosophie</t>
  </si>
  <si>
    <t>Histoire-géographie, géopolitique et sciences politiques, Sciences économiques et sociales, Sciences de la vie et de la Terre</t>
  </si>
  <si>
    <t>Physique-chimie, Sciences de la vie et de la Terre, Mathématiques</t>
  </si>
  <si>
    <t>Mathématiques, Sciences de la vie et de la Terre, Sciences économiques et sociales</t>
  </si>
  <si>
    <t>Mathématiques, Sciences de la vie et de la Terre, Langues, littératures et cultures étrangères</t>
  </si>
  <si>
    <t>Mathématiques, Sciences de la vie et de la Terre, Histoire-géographie, géopolitique et sciences politiques</t>
  </si>
  <si>
    <t>Mathématiques, Sciences économiques et sociales, Histoire-géographie, géopolitique et sciences politiques</t>
  </si>
  <si>
    <t>Mathématiques, Sciences de la vie et de la Terre, Physique-chimie</t>
  </si>
  <si>
    <t>Mathématiques, Sciences économiques et sociales, Physique-chimie</t>
  </si>
  <si>
    <t>Mathématiques, Sciences économiques et sociales, Langues, littératures et cultures étrangères</t>
  </si>
  <si>
    <t xml:space="preserve">Mathématiques, Sciences économiques et sociales, Sciences de la vie et de la Terre </t>
  </si>
  <si>
    <t>Mathématiques, Sciences économiques et sociales, Numérique et sciences informatiques</t>
  </si>
  <si>
    <t>Mathématiques, Sciences économiques et sociales, Humanités, littérature et philosophie</t>
  </si>
  <si>
    <t>Langues, littératures et cultures étrangères, Sciences économiques et sociales, Mathématiques</t>
  </si>
  <si>
    <t>Langues, littératures et cultures étrangères, Sciences économiques et sociales, Histoire-géographie, géopolitique et sciences politiques</t>
  </si>
  <si>
    <t>Langues, littératures et cultures étrangères, Sciences économiques et sociales, Humanités, littérature et philosophie</t>
  </si>
  <si>
    <t xml:space="preserve">Langues, littératures et cultures étrangères, Sciences économiques et sociales, Sciences de la vie et de la Terre </t>
  </si>
  <si>
    <t>Histoire-géographie, géopolitique et sciences politiques, Langues, littératures et cultures étrangères, Humanités, littérature et philosophie</t>
  </si>
  <si>
    <t>Histoire-géographie, géopolitique et sciences politiques, Langues, littératures et cultures étrangères, Mathématiques</t>
  </si>
  <si>
    <t>Histoire-géographie, géopolitique et sciences politiques, Humanités, littérature et philosophie, Langues, littératures et cultures étrangères</t>
  </si>
  <si>
    <t>Histoire-géographie, géopolitique et sciences politiques, Humanités, littérature et philosophie, Mathématiques</t>
  </si>
  <si>
    <t>Sciences de la vie et de la Terre, Sciences économiques et sociales, Mathématiques</t>
  </si>
  <si>
    <t>Sciences de la vie et de la Terre, Sciences économiques et sociales, Histoire-géographie, géopolitique et sciences politiques</t>
  </si>
  <si>
    <t>Sciences de la vie et de la Terre, Sciences économiques et sociales, Physique-chimie</t>
  </si>
  <si>
    <t>Sciences de la vie et de la Terre, Sciences économiques et sociales, Langues, littératures et cultures étrangères</t>
  </si>
  <si>
    <t>Sciences de la vie et de la Terre, Sciences économiques et sociales, Humanités, littérature et philosophie</t>
  </si>
  <si>
    <t>Humanités, littérature et philosophie, Langues, littératures et cultures étrangères, Histoire-géographie, géopolitique et sciences politiques</t>
  </si>
  <si>
    <t>Humanités, littérature et philosophie, Langues, littératures et cultures étrangères, Mathématiques</t>
  </si>
  <si>
    <t>Mathématiques, Numérique et sciences informatiques, Sciences de la vie et de la Terre</t>
  </si>
  <si>
    <t>Mathématiques, Numérique et sciences informatiques, Langues, littératures et cultures étrangères</t>
  </si>
  <si>
    <t>Mathématiques, Numérique et sciences informatiques, Sciences économiques et sociales</t>
  </si>
  <si>
    <t>Mathématiques, Numérique et sciences informatiques, Physique-chimie</t>
  </si>
  <si>
    <t>Mathématiques, Numérique et sciences informatiques, Sciences de l’ingénieur</t>
  </si>
  <si>
    <t>Humanités, littérature et philosophie, Sciences économiques et sociales, Histoire-géographie, géopolitique et sciences politiques</t>
  </si>
  <si>
    <t>Humanités, littérature et philosophie, Sciences économiques et sociales, Langues, littératures et cultures étrangères</t>
  </si>
  <si>
    <t>Humanités, littérature et philosophie, Sciences économiques et sociales, Mathématiques</t>
  </si>
  <si>
    <t xml:space="preserve">Humanités, littérature et philosophie, Sciences économiques et sociales, Sciences de la vie et de la Terre </t>
  </si>
  <si>
    <t>Histoire-géographie, géopolitique et sciences politiques, Mathématiques, Physique-chimie</t>
  </si>
  <si>
    <t>Histoire-géographie, géopolitique et sciences politiques, Mathématiques, Langues, littératures et cultures étrangères</t>
  </si>
  <si>
    <t>Histoire-géographie, géopolitique et sciences politiques, Mathématiques, Humanités, littérature et philosophie</t>
  </si>
  <si>
    <t>Langues, littératures et cultures étrangères, Mathématiques, Numérique et sciences informatiques</t>
  </si>
  <si>
    <t>Histoire-géographie, géopolitique et sciences politiques, Mathématiques, Numérique et sciences informatiques</t>
  </si>
  <si>
    <t>Mathématiques, Sciences de l’ingénieur, Physique-chimie</t>
  </si>
  <si>
    <t>Mathématiques, Sciences de l’ingénieur, Numérique et sciences informatiques</t>
  </si>
  <si>
    <t>Histoire-géographie, géopolitique et sciences politiques, Sciences de la vie et de la Terre, Mathématiques</t>
  </si>
  <si>
    <t>Histoire-géographie, géopolitique et sciences politiques, Sciences de la vie et de la Terre, Sciences économiques et sociales</t>
  </si>
  <si>
    <t>Histoire-géographie, géopolitique et sciences politiques, Sciences de la vie et de la Terre, Physique-chimie</t>
  </si>
  <si>
    <t>Histoire-géographie, géopolitique et sciences politiques, Sciences de la vie et de la Terre, Humanités, littérature et philosophie</t>
  </si>
  <si>
    <t>Histoire-géographie, géopolitique et sciences politiques, Sciences de la vie et de la Terre, Langues, littératures et cultures étrangères</t>
  </si>
  <si>
    <t>Langues, littératures et cultures étrangères, Mathématiques, Physique-chimie</t>
  </si>
  <si>
    <t>Langues, littératures et cultures étrangères, Mathématiques, Histoire-géographie, géopolitique et sciences politiques</t>
  </si>
  <si>
    <t>Langues, littératures et cultures étrangères, Mathématiques, Humanités, littérature et philosophie</t>
  </si>
  <si>
    <t>Mathématiques, Physique-chimie, Numérique et sciences informatiques</t>
  </si>
  <si>
    <t>Mathématiques, Sciences économiques et sociales, Sciences de la vie et de la Terre</t>
  </si>
  <si>
    <t>Langues, littératures et cultures étrangères, Mathématiques , Sciences de la vie et de la Terre</t>
  </si>
  <si>
    <t>Histoire-géographie, géopolitique et sciences politiques, Mathématiques , Sciences de la vie et de la Terre</t>
  </si>
  <si>
    <r>
      <rPr>
        <b/>
        <sz val="10"/>
        <color theme="1"/>
        <rFont val="Calibri"/>
        <family val="2"/>
        <scheme val="minor"/>
      </rPr>
      <t>Lecture :</t>
    </r>
    <r>
      <rPr>
        <sz val="10"/>
        <color theme="1"/>
        <rFont val="Calibri"/>
        <family val="2"/>
        <scheme val="minor"/>
      </rPr>
      <t xml:space="preserve"> 37,2 % des élèves de 1G qui avaient choisi la triplette "Mathématiques, physique-chimie, Sciences de la vie et de la Terre" ont choisi la doublette "Mathématiques, physique-chimie"</t>
    </r>
  </si>
  <si>
    <t>Langues, littératures et cultures étrangères, Physique-chimie</t>
  </si>
  <si>
    <t>Physique-chimie, Sciences économiques et sociales</t>
  </si>
  <si>
    <t>Sciences de la vie et de la Terre Sciences économiques et sociales</t>
  </si>
  <si>
    <t>Langues, littératures et cultures étrangères, Sciences de la vie et de la Terre</t>
  </si>
  <si>
    <t>Mathématiques, Histoire-géographie, géopolitique et sciences politiques</t>
  </si>
  <si>
    <t>Histoire-géographie, géopolitique et sciences politiques, Sciences de la vie et de la Terre</t>
  </si>
  <si>
    <t>Histoire-géographie, géopolitique et sciences politiques, Physique-chimie</t>
  </si>
  <si>
    <t>Numérique et sciences informatiques, Physique-chimie</t>
  </si>
  <si>
    <t>Mathématiques, Numérique et sciences informatiques</t>
  </si>
  <si>
    <t>Physique-chimie, Sciences de l’ingénieur</t>
  </si>
  <si>
    <t>Histoire-géographie, géopolitique et sciences politiques</t>
  </si>
  <si>
    <t>HGGSP, SES, SVT</t>
  </si>
  <si>
    <t>HGGSP, SES, mathématiques</t>
  </si>
  <si>
    <t>Mathématiques, Physique-chimie, SES</t>
  </si>
  <si>
    <t xml:space="preserve">Mathématiques, physique-chimie, numérique et sciences informatiques </t>
  </si>
  <si>
    <t>Mathématiques, physique-chimie, Langues, littératures et cultures étrangères</t>
  </si>
  <si>
    <t>Mathématiques, physique-chimie, SI</t>
  </si>
  <si>
    <t>Mathématiques, physique-chimie, SVT</t>
  </si>
  <si>
    <t>HGGSP, SES, humanités, littérature et philosophie</t>
  </si>
  <si>
    <t>Doublette Terminale générale 2020</t>
  </si>
  <si>
    <t>Élèves d'origine sociale très favorisée</t>
  </si>
  <si>
    <t>Élèves d'origine sociale défavorisée</t>
  </si>
  <si>
    <t>Triplette 1re générale 2019</t>
  </si>
  <si>
    <t>Autres</t>
  </si>
  <si>
    <t>Mathématiques, physique-chimie</t>
  </si>
  <si>
    <t>HGGSP, SES</t>
  </si>
  <si>
    <t>Élèves d'origine sociale favorisée</t>
  </si>
  <si>
    <t>Élèves d'origine sociale moyenne</t>
  </si>
  <si>
    <t>Triplette Première générale 2019</t>
  </si>
  <si>
    <t>Physique-chimie, SVT</t>
  </si>
  <si>
    <t>Favorisée</t>
  </si>
  <si>
    <t>Très favorisée</t>
  </si>
  <si>
    <t>Moyenne</t>
  </si>
  <si>
    <t>Défavorisée</t>
  </si>
  <si>
    <t>Part d'élèves d'origine sociale (en %)</t>
  </si>
  <si>
    <r>
      <rPr>
        <b/>
        <sz val="10"/>
        <color theme="1"/>
        <rFont val="Calibri"/>
        <family val="2"/>
        <scheme val="minor"/>
      </rPr>
      <t xml:space="preserve">Source : </t>
    </r>
    <r>
      <rPr>
        <sz val="10"/>
        <color theme="1"/>
        <rFont val="Calibri"/>
        <family val="2"/>
        <scheme val="minor"/>
      </rPr>
      <t>DEPP-MENJS.</t>
    </r>
  </si>
  <si>
    <r>
      <t>Nombre d'élèves ayant choisi cet enseignement de spécialité en 1</t>
    </r>
    <r>
      <rPr>
        <b/>
        <vertAlign val="superscript"/>
        <sz val="11"/>
        <color theme="1"/>
        <rFont val="Arial"/>
        <family val="2"/>
      </rPr>
      <t>re</t>
    </r>
  </si>
  <si>
    <r>
      <t>Nombre d'élèves ayant choisi cet enseignement de spécialité en T</t>
    </r>
    <r>
      <rPr>
        <b/>
        <vertAlign val="superscript"/>
        <sz val="11"/>
        <color theme="1"/>
        <rFont val="Arial"/>
        <family val="2"/>
      </rPr>
      <t>le</t>
    </r>
  </si>
  <si>
    <r>
      <t>Part des élèves ayant abandonné cet ES entre la 1</t>
    </r>
    <r>
      <rPr>
        <b/>
        <vertAlign val="superscript"/>
        <sz val="11"/>
        <color theme="1"/>
        <rFont val="Arial"/>
        <family val="2"/>
      </rPr>
      <t>re</t>
    </r>
    <r>
      <rPr>
        <b/>
        <sz val="11"/>
        <color theme="1"/>
        <rFont val="Arial"/>
        <family val="2"/>
      </rPr>
      <t xml:space="preserve"> générale et la T</t>
    </r>
    <r>
      <rPr>
        <b/>
        <vertAlign val="superscript"/>
        <sz val="11"/>
        <color theme="1"/>
        <rFont val="Arial"/>
        <family val="2"/>
      </rPr>
      <t>le</t>
    </r>
    <r>
      <rPr>
        <b/>
        <sz val="11"/>
        <color theme="1"/>
        <rFont val="Arial"/>
        <family val="2"/>
      </rPr>
      <t xml:space="preserve"> générale (en %)</t>
    </r>
  </si>
  <si>
    <r>
      <rPr>
        <b/>
        <sz val="10"/>
        <color theme="1"/>
        <rFont val="Arial"/>
        <family val="2"/>
      </rPr>
      <t>1.</t>
    </r>
    <r>
      <rPr>
        <sz val="10"/>
        <color theme="1"/>
        <rFont val="Arial"/>
        <family val="2"/>
      </rPr>
      <t xml:space="preserve"> En 2019, les élèves ayant choisi deux LLCER ne sont comptés qu'une fois. Il n'y en a pas en 2020.</t>
    </r>
  </si>
  <si>
    <r>
      <rPr>
        <b/>
        <sz val="10"/>
        <color theme="1"/>
        <rFont val="Arial"/>
        <family val="2"/>
      </rPr>
      <t xml:space="preserve">Champ : </t>
    </r>
    <r>
      <rPr>
        <sz val="10"/>
        <color theme="1"/>
        <rFont val="Arial"/>
        <family val="2"/>
      </rPr>
      <t>France métropolitaine et DROM, enseignement public et privé, y compris hors contrat. Élèves de terminale générale en 2020 qui étaient en première générale en 2019.</t>
    </r>
  </si>
  <si>
    <r>
      <rPr>
        <b/>
        <sz val="10"/>
        <color theme="1"/>
        <rFont val="Arial"/>
        <family val="2"/>
      </rPr>
      <t xml:space="preserve">Source : </t>
    </r>
    <r>
      <rPr>
        <sz val="10"/>
        <color theme="1"/>
        <rFont val="Arial"/>
        <family val="2"/>
      </rPr>
      <t>DEPP-MENJS.</t>
    </r>
  </si>
  <si>
    <r>
      <t>Langues, littérature et cultures étrangères et régionales</t>
    </r>
    <r>
      <rPr>
        <b/>
        <vertAlign val="superscript"/>
        <sz val="11"/>
        <color theme="1"/>
        <rFont val="Arial"/>
        <family val="2"/>
      </rPr>
      <t>1</t>
    </r>
  </si>
  <si>
    <t>Figure 1- Les doublettes de terminale les plus fréquentes en 2020 et les triplettes dont elles sont issues, par sexe</t>
  </si>
  <si>
    <t xml:space="preserve">Figure 2- Histoire-géographie, géopolitique et sciences politiques, Sciences de la vie et de la Terre </t>
  </si>
  <si>
    <t>Figure 2- Les doublettes de terminale les plus fréquentes en 2020 et les triplettes dont elles sont issues, par origine sociale</t>
  </si>
  <si>
    <t>Figure 5- Les doublettes de terminale en 2020 en fonction des triplettes de première les plus fréquentes en 2019, par sexe</t>
  </si>
  <si>
    <t>Figure 6- Les doublettes de terminale en 2020 en fonction des triplettes de première les plus fréquentes en 2019, par sexe</t>
  </si>
  <si>
    <r>
      <rPr>
        <b/>
        <sz val="10"/>
        <color theme="1"/>
        <rFont val="Calibri"/>
        <family val="2"/>
        <scheme val="minor"/>
      </rPr>
      <t xml:space="preserve">Champ : </t>
    </r>
    <r>
      <rPr>
        <sz val="10"/>
        <color theme="1"/>
        <rFont val="Calibri"/>
        <family val="2"/>
        <scheme val="minor"/>
      </rPr>
      <t>France métropolitaine + DROM, enseignement public et privé, y compris hors contrat. Élèves de terminale générale en 2020 qui étaient en première générale en 2019.</t>
    </r>
  </si>
  <si>
    <t>Figure 9- La présence de mathématiques dans les triplettes et les doublettes, en fonction du sexe et de l'origine sociale des élèves</t>
  </si>
  <si>
    <t>Figure 10- Les enseignements de spécialité en première générale en 2019 et terminale générale en 2020</t>
  </si>
  <si>
    <t>Figure 11- Les enseignements de spécialité en première générale en 2019 et terminale générale en 2020</t>
  </si>
  <si>
    <t>Figure 12- Les enseignements de spécialité en première générale en 2019 et terminale générale en 2020</t>
  </si>
  <si>
    <t>Figure 13- Les enseignements de spécialité en première générale en 2019 et terminale générale en 2020</t>
  </si>
  <si>
    <t>Mathématiques, physique-chimie, SES</t>
  </si>
  <si>
    <r>
      <rPr>
        <b/>
        <sz val="10"/>
        <color theme="1"/>
        <rFont val="Calibri"/>
        <family val="2"/>
        <scheme val="minor"/>
      </rPr>
      <t xml:space="preserve">Champ : </t>
    </r>
    <r>
      <rPr>
        <sz val="10"/>
        <color theme="1"/>
        <rFont val="Calibri"/>
        <family val="2"/>
        <scheme val="minor"/>
      </rPr>
      <t>France métropolitaine et DROM, enseignement public et privé, y compris hors contrat. Élèves de terminale générale en 2020 qui étaient en première générale en 2019.</t>
    </r>
  </si>
  <si>
    <r>
      <rPr>
        <b/>
        <sz val="10"/>
        <color theme="1"/>
        <rFont val="Arial"/>
        <family val="2"/>
      </rPr>
      <t xml:space="preserve">Champ : </t>
    </r>
    <r>
      <rPr>
        <sz val="10"/>
        <color theme="1"/>
        <rFont val="Arial"/>
        <family val="2"/>
      </rPr>
      <t>France métropolitaine + DROM, enseignement public et privé, y compris hors contrat. Élèves de terminale générale en 2020 qui étaient en première générale en 2019.</t>
    </r>
  </si>
  <si>
    <r>
      <rPr>
        <b/>
        <sz val="10"/>
        <color theme="1"/>
        <rFont val="Calibri"/>
        <family val="2"/>
        <scheme val="minor"/>
      </rPr>
      <t>Lecture :</t>
    </r>
    <r>
      <rPr>
        <sz val="10"/>
        <color theme="1"/>
        <rFont val="Calibri"/>
        <family val="2"/>
        <scheme val="minor"/>
      </rPr>
      <t xml:space="preserve"> 46,4 % des élèves faisaient des mathématiques en ES, en première et en terminale générale, sont d'origine sociale très favorisée.</t>
    </r>
  </si>
  <si>
    <t>Figure 4- Triplettes de première des élèves ayant choisi la doublette « HGGSP, SES » en terminale, en fonction du sexe et de l'origine sociale</t>
  </si>
  <si>
    <t>HGGSP, LLCER</t>
  </si>
  <si>
    <t>HGGSP, SES, LLCER</t>
  </si>
  <si>
    <t>Figure 3- Triplettes de première des élèves ayant choisi la doublette « Mathématiques, physique-chimie » en terminale, en fonction du sexe et de l'origine sociale</t>
  </si>
  <si>
    <t>Mathématiques, physique-chimie, NSI</t>
  </si>
  <si>
    <t>Mathématiques, physique-chimie, LLCER</t>
  </si>
  <si>
    <t>Mathématiques, SVT</t>
  </si>
  <si>
    <t>Mathématiques, SES</t>
  </si>
  <si>
    <t>Mathématiques, HGGSP</t>
  </si>
  <si>
    <t>Figure 7- Choix en terminale des élèves ayant choisi la triplette « Mathématiques, physique-chimie, SVT » en première, en fonction du sexe et de l'origine sociale</t>
  </si>
  <si>
    <t>Figure 8- Choix en terminale des élèves ayant choisi la triplette « HGGSP, mathématiques, SES » en première, en fonction du sexe et de l'origine sociale</t>
  </si>
  <si>
    <t>Avec des mathématiques</t>
  </si>
  <si>
    <t>Sans mathématiques</t>
  </si>
  <si>
    <t>Réf : Note d'information n°21.22 ©DEPP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</si>
</sst>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/>
    </xf>
    <xf numFmtId="164" fontId="0" fillId="0" borderId="4" xfId="0" applyNumberForma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5" fontId="3" fillId="0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4" xfId="0" applyNumberForma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4" xfId="0" applyNumberForma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3" fontId="0" fillId="0" borderId="0" xfId="0" applyNumberForma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4" xfId="0" quotePrefix="1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quotePrefix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/>
    <xf numFmtId="0" fontId="5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/>
    <xf numFmtId="0" fontId="16" fillId="2" borderId="1" xfId="0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3" fontId="18" fillId="0" borderId="4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3" fontId="18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2" borderId="5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3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a.</a:t>
            </a:r>
            <a:r>
              <a:rPr lang="fr-FR" baseline="0"/>
              <a:t> </a:t>
            </a:r>
            <a:r>
              <a:rPr lang="fr-FR"/>
              <a:t>Filles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3'!$D$1</c:f>
              <c:strCache>
                <c:ptCount val="1"/>
                <c:pt idx="0">
                  <c:v>Filles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EA2-4AE2-BB3A-18DA69F5BFF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EA2-4AE2-BB3A-18DA69F5BFF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EA2-4AE2-BB3A-18DA69F5BFF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EA2-4AE2-BB3A-18DA69F5BFF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EA2-4AE2-BB3A-18DA69F5BFF8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EA2-4AE2-BB3A-18DA69F5BFF8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SVT
68 %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A2-4AE2-BB3A-18DA69F5BFF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SI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A2-4AE2-BB3A-18DA69F5BFF8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NSI
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A2-4AE2-BB3A-18DA69F5BFF8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</a:t>
                    </a:r>
                    <a:r>
                      <a:rPr lang="en-US" baseline="0"/>
                      <a:t> LLCE</a:t>
                    </a:r>
                    <a:r>
                      <a:rPr lang="en-US"/>
                      <a:t>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A2-4AE2-BB3A-18DA69F5BFF8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SES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A2-4AE2-BB3A-18DA69F5BFF8}"/>
                </c:ext>
              </c:extLst>
            </c:dLbl>
            <c:dLbl>
              <c:idx val="5"/>
              <c:layout>
                <c:manualLayout>
                  <c:x val="2.8239038504709799E-2"/>
                  <c:y val="0.13023694954797316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Autres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EA2-4AE2-BB3A-18DA69F5BF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3'!$B$2:$B$7</c:f>
              <c:strCache>
                <c:ptCount val="6"/>
                <c:pt idx="0">
                  <c:v>Mathématiques, physique-chimie, SVT</c:v>
                </c:pt>
                <c:pt idx="1">
                  <c:v>Mathématiques, physique-chimie, SI</c:v>
                </c:pt>
                <c:pt idx="2">
                  <c:v>Mathématiques, physique-chimie, NSI</c:v>
                </c:pt>
                <c:pt idx="3">
                  <c:v>Mathématiques, physique-chimie, LLCER</c:v>
                </c:pt>
                <c:pt idx="4">
                  <c:v>Mathématiques, physique-chimie, SES</c:v>
                </c:pt>
                <c:pt idx="5">
                  <c:v>Autres</c:v>
                </c:pt>
              </c:strCache>
            </c:strRef>
          </c:cat>
          <c:val>
            <c:numRef>
              <c:f>'Figure 3'!$D$2:$D$7</c:f>
              <c:numCache>
                <c:formatCode>#,##0</c:formatCode>
                <c:ptCount val="6"/>
                <c:pt idx="0">
                  <c:v>17741</c:v>
                </c:pt>
                <c:pt idx="1">
                  <c:v>1698</c:v>
                </c:pt>
                <c:pt idx="2">
                  <c:v>1392</c:v>
                </c:pt>
                <c:pt idx="3">
                  <c:v>1908</c:v>
                </c:pt>
                <c:pt idx="4">
                  <c:v>1541</c:v>
                </c:pt>
                <c:pt idx="5">
                  <c:v>1837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EA2-4AE2-BB3A-18DA69F5BFF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b. Garçons d'origine sociale très 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7'!$K$2</c:f>
              <c:strCache>
                <c:ptCount val="1"/>
                <c:pt idx="0">
                  <c:v>Garçons d'origine sociale très 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4A-4BB4-80E6-C61CA7C956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14A-4BB4-80E6-C61CA7C956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14A-4BB4-80E6-C61CA7C956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14A-4BB4-80E6-C61CA7C9562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Physique-chimie, SVT
29 %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4A-4BB4-80E6-C61CA7C9562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
55 %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4A-4BB4-80E6-C61CA7C9562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SVT
15 %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4A-4BB4-80E6-C61CA7C9562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4A-4BB4-80E6-C61CA7C956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7'!$B$3:$B$6</c:f>
              <c:strCache>
                <c:ptCount val="4"/>
                <c:pt idx="0">
                  <c:v>Physique-chimie, SVT</c:v>
                </c:pt>
                <c:pt idx="1">
                  <c:v>Mathématiques, physique-chimie</c:v>
                </c:pt>
                <c:pt idx="2">
                  <c:v>Mathématiques, SVT</c:v>
                </c:pt>
                <c:pt idx="3">
                  <c:v>Autres</c:v>
                </c:pt>
              </c:strCache>
            </c:strRef>
          </c:cat>
          <c:val>
            <c:numRef>
              <c:f>'figure 7'!$K$3:$K$6</c:f>
              <c:numCache>
                <c:formatCode>#,##0</c:formatCode>
                <c:ptCount val="4"/>
                <c:pt idx="0">
                  <c:v>5707</c:v>
                </c:pt>
                <c:pt idx="1">
                  <c:v>10810</c:v>
                </c:pt>
                <c:pt idx="2">
                  <c:v>2901</c:v>
                </c:pt>
                <c:pt idx="3">
                  <c:v>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14A-4BB4-80E6-C61CA7C956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c. Filles d'origine sociale défavorisée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7'!$L$2</c:f>
              <c:strCache>
                <c:ptCount val="1"/>
                <c:pt idx="0">
                  <c:v>Filles d'origine sociale défavorisée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C1A-415E-95DC-831A7E1429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C1A-415E-95DC-831A7E1429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C1A-415E-95DC-831A7E1429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C1A-415E-95DC-831A7E14295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Physique-chimie, SVT
56 %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1A-415E-95DC-831A7E142950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
22 %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1A-415E-95DC-831A7E142950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SVT
21 %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C1A-415E-95DC-831A7E142950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C1A-415E-95DC-831A7E1429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7'!$B$3:$B$6</c:f>
              <c:strCache>
                <c:ptCount val="4"/>
                <c:pt idx="0">
                  <c:v>Physique-chimie, SVT</c:v>
                </c:pt>
                <c:pt idx="1">
                  <c:v>Mathématiques, physique-chimie</c:v>
                </c:pt>
                <c:pt idx="2">
                  <c:v>Mathématiques, SVT</c:v>
                </c:pt>
                <c:pt idx="3">
                  <c:v>Autres</c:v>
                </c:pt>
              </c:strCache>
            </c:strRef>
          </c:cat>
          <c:val>
            <c:numRef>
              <c:f>'figure 7'!$L$3:$L$6</c:f>
              <c:numCache>
                <c:formatCode>#,##0</c:formatCode>
                <c:ptCount val="4"/>
                <c:pt idx="0">
                  <c:v>6797</c:v>
                </c:pt>
                <c:pt idx="1">
                  <c:v>2661</c:v>
                </c:pt>
                <c:pt idx="2">
                  <c:v>2633</c:v>
                </c:pt>
                <c:pt idx="3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C1A-415E-95DC-831A7E14295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d. Garçons d'origine sociale défavorisée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7'!$M$2</c:f>
              <c:strCache>
                <c:ptCount val="1"/>
                <c:pt idx="0">
                  <c:v>Garçons d'origine sociale défavorisée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BC9-4ACB-A16A-282C35B813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C9-4ACB-A16A-282C35B813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C9-4ACB-A16A-282C35B813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BC9-4ACB-A16A-282C35B813A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Physique-chimie, SVT
39 %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C9-4ACB-A16A-282C35B813A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
39 %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C9-4ACB-A16A-282C35B813A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SVT
21 %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BC9-4ACB-A16A-282C35B813A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BC9-4ACB-A16A-282C35B813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7'!$B$3:$B$6</c:f>
              <c:strCache>
                <c:ptCount val="4"/>
                <c:pt idx="0">
                  <c:v>Physique-chimie, SVT</c:v>
                </c:pt>
                <c:pt idx="1">
                  <c:v>Mathématiques, physique-chimie</c:v>
                </c:pt>
                <c:pt idx="2">
                  <c:v>Mathématiques, SVT</c:v>
                </c:pt>
                <c:pt idx="3">
                  <c:v>Autres</c:v>
                </c:pt>
              </c:strCache>
            </c:strRef>
          </c:cat>
          <c:val>
            <c:numRef>
              <c:f>'figure 7'!$M$3:$M$6</c:f>
              <c:numCache>
                <c:formatCode>#,##0</c:formatCode>
                <c:ptCount val="4"/>
                <c:pt idx="0">
                  <c:v>3045</c:v>
                </c:pt>
                <c:pt idx="1">
                  <c:v>3067</c:v>
                </c:pt>
                <c:pt idx="2">
                  <c:v>1620</c:v>
                </c:pt>
                <c:pt idx="3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BC9-4ACB-A16A-282C35B813A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a.</a:t>
            </a:r>
            <a:r>
              <a:rPr lang="fr-FR" baseline="0"/>
              <a:t> </a:t>
            </a:r>
            <a:r>
              <a:rPr lang="fr-FR"/>
              <a:t>Filles d'origine sociale très 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8'!$J$2</c:f>
              <c:strCache>
                <c:ptCount val="1"/>
                <c:pt idx="0">
                  <c:v>Filles d'origine sociale très favorisée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AC-41A2-87EC-F6106E6DAD1D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8AC-41A2-87EC-F6106E6DAD1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AC-41A2-87EC-F6106E6DAD1D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8AC-41A2-87EC-F6106E6DAD1D}"/>
              </c:ext>
            </c:extLst>
          </c:dPt>
          <c:dLbls>
            <c:dLbl>
              <c:idx val="0"/>
              <c:layout>
                <c:manualLayout>
                  <c:x val="0"/>
                  <c:y val="7.58110965296003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SES
66 %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1118460192475939"/>
                      <c:h val="0.277777777777777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AC-41A2-87EC-F6106E6DAD1D}"/>
                </c:ext>
              </c:extLst>
            </c:dLbl>
            <c:dLbl>
              <c:idx val="1"/>
              <c:layout>
                <c:manualLayout>
                  <c:x val="-0.25277782614920791"/>
                  <c:y val="0.2455725947563006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SES
26 %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3966141732283467"/>
                      <c:h val="0.257168635170603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AC-41A2-87EC-F6106E6DAD1D}"/>
                </c:ext>
              </c:extLst>
            </c:dLbl>
            <c:dLbl>
              <c:idx val="2"/>
              <c:layout>
                <c:manualLayout>
                  <c:x val="-7.0597222222222297E-2"/>
                  <c:y val="0.2085504155730533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HGGSP
7 %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3044444444444437"/>
                      <c:h val="0.277569626713327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AC-41A2-87EC-F6106E6DAD1D}"/>
                </c:ext>
              </c:extLst>
            </c:dLbl>
            <c:dLbl>
              <c:idx val="3"/>
              <c:layout>
                <c:manualLayout>
                  <c:x val="0.15145010704989065"/>
                  <c:y val="3.2006604013208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AC-41A2-87EC-F6106E6DA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8'!$B$7:$B$10</c:f>
              <c:strCache>
                <c:ptCount val="4"/>
                <c:pt idx="0">
                  <c:v>HGGSP, SES</c:v>
                </c:pt>
                <c:pt idx="1">
                  <c:v>Mathématiques, SES</c:v>
                </c:pt>
                <c:pt idx="2">
                  <c:v>Mathématiques, HGGSP</c:v>
                </c:pt>
                <c:pt idx="3">
                  <c:v>Autres</c:v>
                </c:pt>
              </c:strCache>
            </c:strRef>
          </c:cat>
          <c:val>
            <c:numRef>
              <c:f>'figure 8'!$J$7:$J$10</c:f>
              <c:numCache>
                <c:formatCode>#,##0</c:formatCode>
                <c:ptCount val="4"/>
                <c:pt idx="0">
                  <c:v>4684</c:v>
                </c:pt>
                <c:pt idx="1">
                  <c:v>1815</c:v>
                </c:pt>
                <c:pt idx="2">
                  <c:v>508</c:v>
                </c:pt>
                <c:pt idx="3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C-41A2-87EC-F6106E6DAD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b. Garçons d'origine sociale très 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8'!$K$2</c:f>
              <c:strCache>
                <c:ptCount val="1"/>
                <c:pt idx="0">
                  <c:v>Garçons d'origine sociale très favorisée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AC-41A2-87EC-F6106E6DAD1D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8AC-41A2-87EC-F6106E6DAD1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AC-41A2-87EC-F6106E6DAD1D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8AC-41A2-87EC-F6106E6DAD1D}"/>
              </c:ext>
            </c:extLst>
          </c:dPt>
          <c:dLbls>
            <c:dLbl>
              <c:idx val="0"/>
              <c:layout>
                <c:manualLayout>
                  <c:x val="1.5682850731258552E-2"/>
                  <c:y val="5.8387537747297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SES
66 %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0366141732283458"/>
                      <c:h val="0.295269028871391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AC-41A2-87EC-F6106E6DAD1D}"/>
                </c:ext>
              </c:extLst>
            </c:dLbl>
            <c:dLbl>
              <c:idx val="1"/>
              <c:layout>
                <c:manualLayout>
                  <c:x val="-0.24722227059365237"/>
                  <c:y val="0.2518816498744108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SES
27 %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452169728783902"/>
                      <c:h val="0.2617982648002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AC-41A2-87EC-F6106E6DAD1D}"/>
                </c:ext>
              </c:extLst>
            </c:dLbl>
            <c:dLbl>
              <c:idx val="2"/>
              <c:layout>
                <c:manualLayout>
                  <c:x val="-9.5597222222222278E-2"/>
                  <c:y val="0.1854022674249051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HGGSP
6 %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3044444444444437"/>
                      <c:h val="0.249791848935549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AC-41A2-87EC-F6106E6DAD1D}"/>
                </c:ext>
              </c:extLst>
            </c:dLbl>
            <c:dLbl>
              <c:idx val="3"/>
              <c:layout>
                <c:manualLayout>
                  <c:x val="0.15145010704989065"/>
                  <c:y val="3.2006604013208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AC-41A2-87EC-F6106E6DA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8'!$B$7:$B$10</c:f>
              <c:strCache>
                <c:ptCount val="4"/>
                <c:pt idx="0">
                  <c:v>HGGSP, SES</c:v>
                </c:pt>
                <c:pt idx="1">
                  <c:v>Mathématiques, SES</c:v>
                </c:pt>
                <c:pt idx="2">
                  <c:v>Mathématiques, HGGSP</c:v>
                </c:pt>
                <c:pt idx="3">
                  <c:v>Autres</c:v>
                </c:pt>
              </c:strCache>
            </c:strRef>
          </c:cat>
          <c:val>
            <c:numRef>
              <c:f>'figure 8'!$K$7:$K$10</c:f>
              <c:numCache>
                <c:formatCode>#,##0</c:formatCode>
                <c:ptCount val="4"/>
                <c:pt idx="0">
                  <c:v>4200</c:v>
                </c:pt>
                <c:pt idx="1">
                  <c:v>1720</c:v>
                </c:pt>
                <c:pt idx="2">
                  <c:v>399</c:v>
                </c:pt>
                <c:pt idx="3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C-41A2-87EC-F6106E6DAD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c. Filles d'origine sociale défavorisée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8'!$L$2</c:f>
              <c:strCache>
                <c:ptCount val="1"/>
                <c:pt idx="0">
                  <c:v>Filles d'origine sociale défavorisée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AC-41A2-87EC-F6106E6DAD1D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8AC-41A2-87EC-F6106E6DAD1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AC-41A2-87EC-F6106E6DAD1D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8AC-41A2-87EC-F6106E6DAD1D}"/>
              </c:ext>
            </c:extLst>
          </c:dPt>
          <c:dLbls>
            <c:dLbl>
              <c:idx val="0"/>
              <c:layout>
                <c:manualLayout>
                  <c:x val="-1.1111111111111112E-2"/>
                  <c:y val="-5.534959171770195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SES
72 %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2785126859142605"/>
                      <c:h val="0.339120370370370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AC-41A2-87EC-F6106E6DAD1D}"/>
                </c:ext>
              </c:extLst>
            </c:dLbl>
            <c:dLbl>
              <c:idx val="1"/>
              <c:layout>
                <c:manualLayout>
                  <c:x val="-0.27361115948254122"/>
                  <c:y val="0.3520883427877967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SES
23 %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4243919510061244"/>
                      <c:h val="0.266427894429862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AC-41A2-87EC-F6106E6DAD1D}"/>
                </c:ext>
              </c:extLst>
            </c:dLbl>
            <c:dLbl>
              <c:idx val="2"/>
              <c:layout>
                <c:manualLayout>
                  <c:x val="-8.1708333333333383E-2"/>
                  <c:y val="0.159939304461942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HGGSP
3 %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8044444444444442"/>
                      <c:h val="0.235902960046660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AC-41A2-87EC-F6106E6DAD1D}"/>
                </c:ext>
              </c:extLst>
            </c:dLbl>
            <c:dLbl>
              <c:idx val="3"/>
              <c:layout>
                <c:manualLayout>
                  <c:x val="0.15145010704989065"/>
                  <c:y val="3.2006604013208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AC-41A2-87EC-F6106E6DA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8'!$B$7:$B$10</c:f>
              <c:strCache>
                <c:ptCount val="4"/>
                <c:pt idx="0">
                  <c:v>HGGSP, SES</c:v>
                </c:pt>
                <c:pt idx="1">
                  <c:v>Mathématiques, SES</c:v>
                </c:pt>
                <c:pt idx="2">
                  <c:v>Mathématiques, HGGSP</c:v>
                </c:pt>
                <c:pt idx="3">
                  <c:v>Autres</c:v>
                </c:pt>
              </c:strCache>
            </c:strRef>
          </c:cat>
          <c:val>
            <c:numRef>
              <c:f>'figure 8'!$L$7:$L$10</c:f>
              <c:numCache>
                <c:formatCode>#,##0</c:formatCode>
                <c:ptCount val="4"/>
                <c:pt idx="0">
                  <c:v>2227</c:v>
                </c:pt>
                <c:pt idx="1">
                  <c:v>718</c:v>
                </c:pt>
                <c:pt idx="2">
                  <c:v>100</c:v>
                </c:pt>
                <c:pt idx="3">
                  <c:v>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C-41A2-87EC-F6106E6DAD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d.</a:t>
            </a:r>
            <a:r>
              <a:rPr lang="fr-FR" baseline="0"/>
              <a:t> </a:t>
            </a:r>
            <a:r>
              <a:rPr lang="fr-FR"/>
              <a:t>Garçons d'origine sociale défavorisée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8'!$M$2</c:f>
              <c:strCache>
                <c:ptCount val="1"/>
                <c:pt idx="0">
                  <c:v>Garçons d'origine sociale défavorisée</c:v>
                </c:pt>
              </c:strCache>
            </c:strRef>
          </c:tx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AC-41A2-87EC-F6106E6DAD1D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8AC-41A2-87EC-F6106E6DAD1D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AC-41A2-87EC-F6106E6DAD1D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8AC-41A2-87EC-F6106E6DAD1D}"/>
              </c:ext>
            </c:extLst>
          </c:dPt>
          <c:dLbls>
            <c:dLbl>
              <c:idx val="0"/>
              <c:layout>
                <c:manualLayout>
                  <c:x val="-4.4870953630797173E-3"/>
                  <c:y val="-3.862715077282007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SES
70 %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1674015748031498"/>
                      <c:h val="0.333333333333333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AC-41A2-87EC-F6106E6DAD1D}"/>
                </c:ext>
              </c:extLst>
            </c:dLbl>
            <c:dLbl>
              <c:idx val="1"/>
              <c:layout>
                <c:manualLayout>
                  <c:x val="-0.30555555555555558"/>
                  <c:y val="0.20800579615048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Maths, SES
25 %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896615140656949"/>
                      <c:h val="0.159946236559139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8AC-41A2-87EC-F6106E6DAD1D}"/>
                </c:ext>
              </c:extLst>
            </c:dLbl>
            <c:dLbl>
              <c:idx val="2"/>
              <c:layout>
                <c:manualLayout>
                  <c:x val="-0.11087500000000003"/>
                  <c:y val="0.129846711869349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Maths, HGGSP
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311"/>
                      <c:h val="0.166458515602216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AC-41A2-87EC-F6106E6DAD1D}"/>
                </c:ext>
              </c:extLst>
            </c:dLbl>
            <c:dLbl>
              <c:idx val="3"/>
              <c:layout>
                <c:manualLayout>
                  <c:x val="0.15145010704989065"/>
                  <c:y val="3.20066040132080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AC-41A2-87EC-F6106E6DAD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8'!$B$7:$B$10</c:f>
              <c:strCache>
                <c:ptCount val="4"/>
                <c:pt idx="0">
                  <c:v>HGGSP, SES</c:v>
                </c:pt>
                <c:pt idx="1">
                  <c:v>Mathématiques, SES</c:v>
                </c:pt>
                <c:pt idx="2">
                  <c:v>Mathématiques, HGGSP</c:v>
                </c:pt>
                <c:pt idx="3">
                  <c:v>Autres</c:v>
                </c:pt>
              </c:strCache>
            </c:strRef>
          </c:cat>
          <c:val>
            <c:numRef>
              <c:f>'figure 8'!$M$7:$M$10</c:f>
              <c:numCache>
                <c:formatCode>#,##0</c:formatCode>
                <c:ptCount val="4"/>
                <c:pt idx="0">
                  <c:v>1573</c:v>
                </c:pt>
                <c:pt idx="1">
                  <c:v>563</c:v>
                </c:pt>
                <c:pt idx="2">
                  <c:v>91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C-41A2-87EC-F6106E6DAD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b. Garçons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3'!$E$1</c:f>
              <c:strCache>
                <c:ptCount val="1"/>
                <c:pt idx="0">
                  <c:v>Garçons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E3-4228-A175-8F2405631B4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E3-4228-A175-8F2405631B4F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E3-4228-A175-8F2405631B4F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E3-4228-A175-8F2405631B4F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8E3-4228-A175-8F2405631B4F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ACF-4D18-B367-B08EFF84CB1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SVT
46 %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E3-4228-A175-8F2405631B4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SI
19 %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E3-4228-A175-8F2405631B4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NSI
16 %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E3-4228-A175-8F2405631B4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LLCE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8E3-4228-A175-8F2405631B4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SES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8E3-4228-A175-8F2405631B4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Autres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ACF-4D18-B367-B08EFF84CB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3'!$B$2:$B$7</c:f>
              <c:strCache>
                <c:ptCount val="6"/>
                <c:pt idx="0">
                  <c:v>Mathématiques, physique-chimie, SVT</c:v>
                </c:pt>
                <c:pt idx="1">
                  <c:v>Mathématiques, physique-chimie, SI</c:v>
                </c:pt>
                <c:pt idx="2">
                  <c:v>Mathématiques, physique-chimie, NSI</c:v>
                </c:pt>
                <c:pt idx="3">
                  <c:v>Mathématiques, physique-chimie, LLCER</c:v>
                </c:pt>
                <c:pt idx="4">
                  <c:v>Mathématiques, physique-chimie, SES</c:v>
                </c:pt>
                <c:pt idx="5">
                  <c:v>Autres</c:v>
                </c:pt>
              </c:strCache>
            </c:strRef>
          </c:cat>
          <c:val>
            <c:numRef>
              <c:f>'Figure 3'!$E$2:$E$7</c:f>
              <c:numCache>
                <c:formatCode>#,##0</c:formatCode>
                <c:ptCount val="6"/>
                <c:pt idx="0">
                  <c:v>21329</c:v>
                </c:pt>
                <c:pt idx="1">
                  <c:v>8737</c:v>
                </c:pt>
                <c:pt idx="2">
                  <c:v>7429</c:v>
                </c:pt>
                <c:pt idx="3">
                  <c:v>2875</c:v>
                </c:pt>
                <c:pt idx="4">
                  <c:v>3080</c:v>
                </c:pt>
                <c:pt idx="5">
                  <c:v>2733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8E3-4228-A175-8F2405631B4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c. Élèves d'origine sociale très 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3'!$F$1</c:f>
              <c:strCache>
                <c:ptCount val="1"/>
                <c:pt idx="0">
                  <c:v>Élèves d'origine sociale très 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D2-4044-87C6-B4F94B64632A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D2-4044-87C6-B4F94B64632A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D2-4044-87C6-B4F94B64632A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FD2-4044-87C6-B4F94B64632A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FD2-4044-87C6-B4F94B64632A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5BE-4100-9495-A6A8078F5E95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SVT
53 %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D2-4044-87C6-B4F94B64632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Mathématiques, physique-chimie, SI
14 %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D2-4044-87C6-B4F94B64632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NSI
13 %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D2-4044-87C6-B4F94B64632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langues, LLCE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FD2-4044-87C6-B4F94B64632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SES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FD2-4044-87C6-B4F94B64632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Autres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5BE-4100-9495-A6A8078F5E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3'!$B$2:$B$7</c:f>
              <c:strCache>
                <c:ptCount val="6"/>
                <c:pt idx="0">
                  <c:v>Mathématiques, physique-chimie, SVT</c:v>
                </c:pt>
                <c:pt idx="1">
                  <c:v>Mathématiques, physique-chimie, SI</c:v>
                </c:pt>
                <c:pt idx="2">
                  <c:v>Mathématiques, physique-chimie, NSI</c:v>
                </c:pt>
                <c:pt idx="3">
                  <c:v>Mathématiques, physique-chimie, LLCER</c:v>
                </c:pt>
                <c:pt idx="4">
                  <c:v>Mathématiques, physique-chimie, SES</c:v>
                </c:pt>
                <c:pt idx="5">
                  <c:v>Autres</c:v>
                </c:pt>
              </c:strCache>
            </c:strRef>
          </c:cat>
          <c:val>
            <c:numRef>
              <c:f>'Figure 3'!$F$2:$F$7</c:f>
              <c:numCache>
                <c:formatCode>#,##0</c:formatCode>
                <c:ptCount val="6"/>
                <c:pt idx="0">
                  <c:v>19785</c:v>
                </c:pt>
                <c:pt idx="1">
                  <c:v>5081</c:v>
                </c:pt>
                <c:pt idx="2">
                  <c:v>4938</c:v>
                </c:pt>
                <c:pt idx="3">
                  <c:v>2403</c:v>
                </c:pt>
                <c:pt idx="4">
                  <c:v>2662</c:v>
                </c:pt>
                <c:pt idx="5">
                  <c:v>2659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0FD2-4044-87C6-B4F94B6463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d. Élèves d'origine sociale défavorisée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3'!$G$1</c:f>
              <c:strCache>
                <c:ptCount val="1"/>
                <c:pt idx="0">
                  <c:v>Élèves d'origine sociale défavorisée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4C1-4DB9-B583-6D5B9A18117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4C1-4DB9-B583-6D5B9A18117B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4C1-4DB9-B583-6D5B9A18117B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4C1-4DB9-B583-6D5B9A18117B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4C1-4DB9-B583-6D5B9A18117B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7EC-48D2-86E2-003362D5F1C0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Maths,</a:t>
                    </a:r>
                    <a:r>
                      <a:rPr lang="en-US" baseline="0"/>
                      <a:t> </a:t>
                    </a:r>
                    <a:r>
                      <a:rPr lang="en-US"/>
                      <a:t>physique-chimie, SVT
57 %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C1-4DB9-B583-6D5B9A18117B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SI
16 %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C1-4DB9-B583-6D5B9A18117B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</a:t>
                    </a:r>
                    <a:r>
                      <a:rPr lang="en-US" baseline="0"/>
                      <a:t> NSI</a:t>
                    </a:r>
                    <a:r>
                      <a:rPr lang="en-US"/>
                      <a:t>
10 %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C1-4DB9-B583-6D5B9A18117B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Mats, physique-chimie, LLCE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4C1-4DB9-B583-6D5B9A18117B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physique-chimie, SES
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4C1-4DB9-B583-6D5B9A18117B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Autres
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EC-48D2-86E2-003362D5F1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3'!$B$2:$B$7</c:f>
              <c:strCache>
                <c:ptCount val="6"/>
                <c:pt idx="0">
                  <c:v>Mathématiques, physique-chimie, SVT</c:v>
                </c:pt>
                <c:pt idx="1">
                  <c:v>Mathématiques, physique-chimie, SI</c:v>
                </c:pt>
                <c:pt idx="2">
                  <c:v>Mathématiques, physique-chimie, NSI</c:v>
                </c:pt>
                <c:pt idx="3">
                  <c:v>Mathématiques, physique-chimie, LLCER</c:v>
                </c:pt>
                <c:pt idx="4">
                  <c:v>Mathématiques, physique-chimie, SES</c:v>
                </c:pt>
                <c:pt idx="5">
                  <c:v>Autres</c:v>
                </c:pt>
              </c:strCache>
            </c:strRef>
          </c:cat>
          <c:val>
            <c:numRef>
              <c:f>'Figure 3'!$G$2:$G$7</c:f>
              <c:numCache>
                <c:formatCode>#,##0</c:formatCode>
                <c:ptCount val="6"/>
                <c:pt idx="0">
                  <c:v>5728</c:v>
                </c:pt>
                <c:pt idx="1">
                  <c:v>1656</c:v>
                </c:pt>
                <c:pt idx="2">
                  <c:v>1038</c:v>
                </c:pt>
                <c:pt idx="3">
                  <c:v>662</c:v>
                </c:pt>
                <c:pt idx="4">
                  <c:v>509</c:v>
                </c:pt>
                <c:pt idx="5">
                  <c:v>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4C1-4DB9-B583-6D5B9A18117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a. Filles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4'!$D$1</c:f>
              <c:strCache>
                <c:ptCount val="1"/>
                <c:pt idx="0">
                  <c:v>Filles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8AC-41A2-87EC-F6106E6DAD1D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8AC-41A2-87EC-F6106E6DAD1D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8AC-41A2-87EC-F6106E6DAD1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8AC-41A2-87EC-F6106E6DAD1D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8054-44E0-A2A8-AB03723B295F}"/>
              </c:ext>
            </c:extLst>
          </c:dPt>
          <c:dLbls>
            <c:dLbl>
              <c:idx val="0"/>
              <c:layout>
                <c:manualLayout>
                  <c:x val="1.1111111111111112E-2"/>
                  <c:y val="2.895213619130933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SES, mathématiques
36 %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7229571586031748"/>
                      <c:h val="0.202956989247311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8AC-41A2-87EC-F6106E6DAD1D}"/>
                </c:ext>
              </c:extLst>
            </c:dLbl>
            <c:dLbl>
              <c:idx val="1"/>
              <c:layout>
                <c:manualLayout>
                  <c:x val="2.0904928635103983E-2"/>
                  <c:y val="-4.72451881014873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langues, littératures et </a:t>
                    </a:r>
                    <a:r>
                      <a:rPr lang="en-US" b="0"/>
                      <a:t>cultures étrangères
</a:t>
                    </a:r>
                    <a:r>
                      <a:rPr lang="en-US"/>
                      <a:t>28 %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2-D8AC-41A2-87EC-F6106E6DAD1D}"/>
                </c:ext>
              </c:extLst>
            </c:dLbl>
            <c:dLbl>
              <c:idx val="2"/>
              <c:layout>
                <c:manualLayout>
                  <c:x val="-3.5875167191767081E-2"/>
                  <c:y val="0.1460502685820186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HGGSP, SES, humanités, littérature et philosophie
24 %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23566666666666666"/>
                      <c:h val="0.280509259259259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8AC-41A2-87EC-F6106E6DAD1D}"/>
                </c:ext>
              </c:extLst>
            </c:dLbl>
            <c:dLbl>
              <c:idx val="3"/>
              <c:layout>
                <c:manualLayout>
                  <c:x val="-8.743875765529309E-2"/>
                  <c:y val="4.22900262467189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SVT
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AC-41A2-87EC-F6106E6DAD1D}"/>
                </c:ext>
              </c:extLst>
            </c:dLbl>
            <c:dLbl>
              <c:idx val="4"/>
              <c:layout>
                <c:manualLayout>
                  <c:x val="0.13772200349956257"/>
                  <c:y val="-4.811533974919801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054-44E0-A2A8-AB03723B295F}"/>
                </c:ext>
              </c:extLst>
            </c:dLbl>
            <c:dLbl>
              <c:idx val="5"/>
              <c:layout>
                <c:manualLayout>
                  <c:x val="0.18877548118985127"/>
                  <c:y val="1.1023986585010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054-44E0-A2A8-AB03723B2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4'!$B$8:$B$12</c:f>
              <c:strCache>
                <c:ptCount val="5"/>
                <c:pt idx="0">
                  <c:v>HGGSP, SES, mathématiques</c:v>
                </c:pt>
                <c:pt idx="1">
                  <c:v>HGGSP, SES, LLCER</c:v>
                </c:pt>
                <c:pt idx="2">
                  <c:v>HGGSP, SES, humanités, littérature et philosophie</c:v>
                </c:pt>
                <c:pt idx="3">
                  <c:v>HGGSP, SES, SVT</c:v>
                </c:pt>
                <c:pt idx="4">
                  <c:v>Autres</c:v>
                </c:pt>
              </c:strCache>
            </c:strRef>
          </c:cat>
          <c:val>
            <c:numRef>
              <c:f>'figure 4'!$D$8:$D$12</c:f>
              <c:numCache>
                <c:formatCode>#,##0</c:formatCode>
                <c:ptCount val="5"/>
                <c:pt idx="0">
                  <c:v>11378</c:v>
                </c:pt>
                <c:pt idx="1">
                  <c:v>8733</c:v>
                </c:pt>
                <c:pt idx="2">
                  <c:v>7573</c:v>
                </c:pt>
                <c:pt idx="3">
                  <c:v>2620</c:v>
                </c:pt>
                <c:pt idx="4">
                  <c:v>1299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AC-41A2-87EC-F6106E6DAD1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b. Garçons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4'!$E$1</c:f>
              <c:strCache>
                <c:ptCount val="1"/>
                <c:pt idx="0">
                  <c:v>Garçons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A8-4D97-9A27-25F04F5CE793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0A8-4D97-9A27-25F04F5CE7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0A8-4D97-9A27-25F04F5CE793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0A8-4D97-9A27-25F04F5CE793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0A8-4D97-9A27-25F04F5CE793}"/>
              </c:ext>
            </c:extLst>
          </c:dPt>
          <c:dLbls>
            <c:dLbl>
              <c:idx val="0"/>
              <c:layout>
                <c:manualLayout>
                  <c:x val="6.657370953630796E-3"/>
                  <c:y val="-1.2148585593467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mathématiques
43 %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A8-4D97-9A27-25F04F5CE793}"/>
                </c:ext>
              </c:extLst>
            </c:dLbl>
            <c:dLbl>
              <c:idx val="1"/>
              <c:layout>
                <c:manualLayout>
                  <c:x val="-4.7738407699037871E-3"/>
                  <c:y val="-8.1000291630212889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langues, littératures et cultures étrangères
25 %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A8-4D97-9A27-25F04F5CE793}"/>
                </c:ext>
              </c:extLst>
            </c:dLbl>
            <c:dLbl>
              <c:idx val="2"/>
              <c:layout>
                <c:manualLayout>
                  <c:x val="-5.4865485564304459E-3"/>
                  <c:y val="-9.42731116943715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humanités, littérature et philosophie
14 %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A8-4D97-9A27-25F04F5CE793}"/>
                </c:ext>
              </c:extLst>
            </c:dLbl>
            <c:dLbl>
              <c:idx val="3"/>
              <c:layout>
                <c:manualLayout>
                  <c:x val="-1.5775153105861767E-2"/>
                  <c:y val="1.61650627004957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SVT
11 %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A8-4D97-9A27-25F04F5CE793}"/>
                </c:ext>
              </c:extLst>
            </c:dLbl>
            <c:dLbl>
              <c:idx val="4"/>
              <c:layout>
                <c:manualLayout>
                  <c:x val="0.17040977690288714"/>
                  <c:y val="1.594378827646544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0A8-4D97-9A27-25F04F5CE7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4'!$B$8:$B$12</c:f>
              <c:strCache>
                <c:ptCount val="5"/>
                <c:pt idx="0">
                  <c:v>HGGSP, SES, mathématiques</c:v>
                </c:pt>
                <c:pt idx="1">
                  <c:v>HGGSP, SES, LLCER</c:v>
                </c:pt>
                <c:pt idx="2">
                  <c:v>HGGSP, SES, humanités, littérature et philosophie</c:v>
                </c:pt>
                <c:pt idx="3">
                  <c:v>HGGSP, SES, SVT</c:v>
                </c:pt>
                <c:pt idx="4">
                  <c:v>Autres</c:v>
                </c:pt>
              </c:strCache>
            </c:strRef>
          </c:cat>
          <c:val>
            <c:numRef>
              <c:f>'figure 4'!$E$8:$E$12</c:f>
              <c:numCache>
                <c:formatCode>#,##0</c:formatCode>
                <c:ptCount val="5"/>
                <c:pt idx="0">
                  <c:v>9339</c:v>
                </c:pt>
                <c:pt idx="1">
                  <c:v>5392</c:v>
                </c:pt>
                <c:pt idx="2">
                  <c:v>3101</c:v>
                </c:pt>
                <c:pt idx="3">
                  <c:v>2375</c:v>
                </c:pt>
                <c:pt idx="4">
                  <c:v>1612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0A8-4D97-9A27-25F04F5CE7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c. Élèves d'origine sociale très 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4'!$F$1</c:f>
              <c:strCache>
                <c:ptCount val="1"/>
                <c:pt idx="0">
                  <c:v>Élèves d'origine sociale très 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9F-4673-9849-84067F94136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9F-4673-9849-84067F94136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29F-4673-9849-84067F941366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29F-4673-9849-84067F941366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29F-4673-9849-84067F941366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HGGSP, SES, mathématiques
45 %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9F-4673-9849-84067F94136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HGGSP, langues, littératures et cultures étrangères
26 %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9F-4673-9849-84067F94136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HGGSP, SES, humanités, littérature et philosophie
17 %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9F-4673-9849-84067F94136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HGGSP, SES, SVT
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9F-4673-9849-84067F94136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Autres
5 %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9F-4673-9849-84067F941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4'!$B$8:$B$12</c:f>
              <c:strCache>
                <c:ptCount val="5"/>
                <c:pt idx="0">
                  <c:v>HGGSP, SES, mathématiques</c:v>
                </c:pt>
                <c:pt idx="1">
                  <c:v>HGGSP, SES, LLCER</c:v>
                </c:pt>
                <c:pt idx="2">
                  <c:v>HGGSP, SES, humanités, littérature et philosophie</c:v>
                </c:pt>
                <c:pt idx="3">
                  <c:v>HGGSP, SES, SVT</c:v>
                </c:pt>
                <c:pt idx="4">
                  <c:v>Autres</c:v>
                </c:pt>
              </c:strCache>
            </c:strRef>
          </c:cat>
          <c:val>
            <c:numRef>
              <c:f>'figure 4'!$F$8:$F$12</c:f>
              <c:numCache>
                <c:formatCode>#,##0</c:formatCode>
                <c:ptCount val="5"/>
                <c:pt idx="0">
                  <c:v>8884</c:v>
                </c:pt>
                <c:pt idx="1">
                  <c:v>4978</c:v>
                </c:pt>
                <c:pt idx="2">
                  <c:v>3358</c:v>
                </c:pt>
                <c:pt idx="3">
                  <c:v>1389</c:v>
                </c:pt>
                <c:pt idx="4">
                  <c:v>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E29F-4673-9849-84067F9413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d. Élèves d'origine sociale défavorisée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4'!$G$1</c:f>
              <c:strCache>
                <c:ptCount val="1"/>
                <c:pt idx="0">
                  <c:v>Élèves d'origine sociale défavorisée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DBE-429D-A008-9FAB9662243E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DBE-429D-A008-9FAB9662243E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DBE-429D-A008-9FAB9662243E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DBE-429D-A008-9FAB9662243E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DBE-429D-A008-9FAB9662243E}"/>
              </c:ext>
            </c:extLst>
          </c:dPt>
          <c:dLbls>
            <c:dLbl>
              <c:idx val="0"/>
              <c:layout>
                <c:manualLayout>
                  <c:x val="1.0083261582351998E-2"/>
                  <c:y val="9.914442986293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mathématiques
33 %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BE-429D-A008-9FAB9662243E}"/>
                </c:ext>
              </c:extLst>
            </c:dLbl>
            <c:dLbl>
              <c:idx val="1"/>
              <c:layout>
                <c:manualLayout>
                  <c:x val="-1.9409297764773577E-2"/>
                  <c:y val="-4.72451881014873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langues, littératures et cultures étrangères
26 %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BE-429D-A008-9FAB9662243E}"/>
                </c:ext>
              </c:extLst>
            </c:dLbl>
            <c:dLbl>
              <c:idx val="2"/>
              <c:layout>
                <c:manualLayout>
                  <c:x val="-1.9253618200643145E-2"/>
                  <c:y val="5.7629775444736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humanités, littérature et philosophie
23 %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BE-429D-A008-9FAB9662243E}"/>
                </c:ext>
              </c:extLst>
            </c:dLbl>
            <c:dLbl>
              <c:idx val="3"/>
              <c:layout>
                <c:manualLayout>
                  <c:x val="-1.8716004772512718E-2"/>
                  <c:y val="2.410323709536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HGGSP, SES, SVT
12 %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BE-429D-A008-9FAB9662243E}"/>
                </c:ext>
              </c:extLst>
            </c:dLbl>
            <c:dLbl>
              <c:idx val="4"/>
              <c:layout>
                <c:manualLayout>
                  <c:x val="1.5938197012004069E-2"/>
                  <c:y val="-2.83522892971711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Autres
6 %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DBE-429D-A008-9FAB96622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4'!$B$8:$B$12</c:f>
              <c:strCache>
                <c:ptCount val="5"/>
                <c:pt idx="0">
                  <c:v>HGGSP, SES, mathématiques</c:v>
                </c:pt>
                <c:pt idx="1">
                  <c:v>HGGSP, SES, LLCER</c:v>
                </c:pt>
                <c:pt idx="2">
                  <c:v>HGGSP, SES, humanités, littérature et philosophie</c:v>
                </c:pt>
                <c:pt idx="3">
                  <c:v>HGGSP, SES, SVT</c:v>
                </c:pt>
                <c:pt idx="4">
                  <c:v>Autres</c:v>
                </c:pt>
              </c:strCache>
            </c:strRef>
          </c:cat>
          <c:val>
            <c:numRef>
              <c:f>'figure 4'!$G$8:$G$12</c:f>
              <c:numCache>
                <c:formatCode>#,##0</c:formatCode>
                <c:ptCount val="5"/>
                <c:pt idx="0">
                  <c:v>3800</c:v>
                </c:pt>
                <c:pt idx="1">
                  <c:v>3058</c:v>
                </c:pt>
                <c:pt idx="2">
                  <c:v>2626</c:v>
                </c:pt>
                <c:pt idx="3">
                  <c:v>1356</c:v>
                </c:pt>
                <c:pt idx="4">
                  <c:v>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0DBE-429D-A008-9FAB9662243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a. Filles d'origine sociale très favorisée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'figure 7'!$J$2</c:f>
              <c:strCache>
                <c:ptCount val="1"/>
                <c:pt idx="0">
                  <c:v>Filles d'origine sociale très favorisée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18C-436F-8CAD-077CCF84AE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18C-436F-8CAD-077CCF84AE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18C-436F-8CAD-077CCF84AE3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18C-436F-8CAD-077CCF84AE37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Physique-chimie, SVT
44 %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8C-436F-8CAD-077CCF84AE37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Maths, physique-chimie
38 %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8C-436F-8CAD-077CCF84AE37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Maths, SVT
17 %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8C-436F-8CAD-077CCF84AE37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Autres
1 %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18C-436F-8CAD-077CCF84AE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'figure 7'!$B$3:$B$6</c:f>
              <c:strCache>
                <c:ptCount val="4"/>
                <c:pt idx="0">
                  <c:v>Physique-chimie, SVT</c:v>
                </c:pt>
                <c:pt idx="1">
                  <c:v>Mathématiques, physique-chimie</c:v>
                </c:pt>
                <c:pt idx="2">
                  <c:v>Mathématiques, SVT</c:v>
                </c:pt>
                <c:pt idx="3">
                  <c:v>Autres</c:v>
                </c:pt>
              </c:strCache>
            </c:strRef>
          </c:cat>
          <c:val>
            <c:numRef>
              <c:f>'figure 7'!$J$3:$J$6</c:f>
              <c:numCache>
                <c:formatCode>#,##0</c:formatCode>
                <c:ptCount val="4"/>
                <c:pt idx="0">
                  <c:v>10371</c:v>
                </c:pt>
                <c:pt idx="1">
                  <c:v>8975</c:v>
                </c:pt>
                <c:pt idx="2">
                  <c:v>4103</c:v>
                </c:pt>
                <c:pt idx="3">
                  <c:v>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18C-436F-8CAD-077CCF84AE3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627289</xdr:colOff>
      <xdr:row>15</xdr:row>
      <xdr:rowOff>69396</xdr:rowOff>
    </xdr:from>
    <xdr:to>
      <xdr:col>12</xdr:col>
      <xdr:colOff>636814</xdr:colOff>
      <xdr:row>44</xdr:row>
      <xdr:rowOff>40821</xdr:rowOff>
    </xdr:to>
    <xdr:grpSp>
      <xdr:nvGrpSpPr>
        <xdr:cNvPr id="2" name="Groupe 1"/>
        <xdr:cNvGrpSpPr/>
      </xdr:nvGrpSpPr>
      <xdr:grpSpPr>
        <a:xfrm>
          <a:off x="627289" y="3498396"/>
          <a:ext cx="14468475" cy="5495925"/>
          <a:chOff x="695325" y="3267075"/>
          <a:chExt cx="9153525" cy="5495925"/>
        </a:xfrm>
      </xdr:grpSpPr>
      <xdr:graphicFrame macro="">
        <xdr:nvGraphicFramePr>
          <xdr:cNvPr id="3" name="Graphique 2"/>
          <xdr:cNvGraphicFramePr/>
        </xdr:nvGraphicFramePr>
        <xdr:xfrm>
          <a:off x="695325" y="32670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/>
          <xdr:cNvGraphicFramePr>
            <a:graphicFrameLocks/>
          </xdr:cNvGraphicFramePr>
        </xdr:nvGraphicFramePr>
        <xdr:xfrm>
          <a:off x="5276850" y="32670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/>
          <xdr:cNvGraphicFramePr>
            <a:graphicFrameLocks/>
          </xdr:cNvGraphicFramePr>
        </xdr:nvGraphicFramePr>
        <xdr:xfrm>
          <a:off x="695325" y="60198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/>
          <xdr:cNvGraphicFramePr>
            <a:graphicFrameLocks/>
          </xdr:cNvGraphicFramePr>
        </xdr:nvGraphicFramePr>
        <xdr:xfrm>
          <a:off x="5267325" y="60102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627289</xdr:colOff>
      <xdr:row>15</xdr:row>
      <xdr:rowOff>69396</xdr:rowOff>
    </xdr:from>
    <xdr:to>
      <xdr:col>12</xdr:col>
      <xdr:colOff>636814</xdr:colOff>
      <xdr:row>44</xdr:row>
      <xdr:rowOff>40821</xdr:rowOff>
    </xdr:to>
    <xdr:grpSp>
      <xdr:nvGrpSpPr>
        <xdr:cNvPr id="2" name="Groupe 1"/>
        <xdr:cNvGrpSpPr/>
      </xdr:nvGrpSpPr>
      <xdr:grpSpPr>
        <a:xfrm>
          <a:off x="627289" y="3498396"/>
          <a:ext cx="14465113" cy="5495925"/>
          <a:chOff x="695325" y="3267075"/>
          <a:chExt cx="9153525" cy="5495925"/>
        </a:xfrm>
      </xdr:grpSpPr>
      <xdr:graphicFrame macro="">
        <xdr:nvGraphicFramePr>
          <xdr:cNvPr id="3" name="Graphique 2"/>
          <xdr:cNvGraphicFramePr/>
        </xdr:nvGraphicFramePr>
        <xdr:xfrm>
          <a:off x="695325" y="32670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/>
          <xdr:cNvGraphicFramePr>
            <a:graphicFrameLocks/>
          </xdr:cNvGraphicFramePr>
        </xdr:nvGraphicFramePr>
        <xdr:xfrm>
          <a:off x="5276850" y="32670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/>
          <xdr:cNvGraphicFramePr>
            <a:graphicFrameLocks/>
          </xdr:cNvGraphicFramePr>
        </xdr:nvGraphicFramePr>
        <xdr:xfrm>
          <a:off x="695325" y="60198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/>
          <xdr:cNvGraphicFramePr>
            <a:graphicFrameLocks/>
          </xdr:cNvGraphicFramePr>
        </xdr:nvGraphicFramePr>
        <xdr:xfrm>
          <a:off x="5267325" y="60102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204108</xdr:colOff>
      <xdr:row>11</xdr:row>
      <xdr:rowOff>111579</xdr:rowOff>
    </xdr:from>
    <xdr:to>
      <xdr:col>11</xdr:col>
      <xdr:colOff>653144</xdr:colOff>
      <xdr:row>40</xdr:row>
      <xdr:rowOff>78922</xdr:rowOff>
    </xdr:to>
    <xdr:grpSp>
      <xdr:nvGrpSpPr>
        <xdr:cNvPr id="2" name="Groupe 1"/>
        <xdr:cNvGrpSpPr/>
      </xdr:nvGrpSpPr>
      <xdr:grpSpPr>
        <a:xfrm>
          <a:off x="966108" y="3145972"/>
          <a:ext cx="9157607" cy="5491843"/>
          <a:chOff x="966108" y="3377293"/>
          <a:chExt cx="9157607" cy="5491843"/>
        </a:xfrm>
      </xdr:grpSpPr>
      <xdr:graphicFrame macro="">
        <xdr:nvGraphicFramePr>
          <xdr:cNvPr id="3" name="Graphique 2"/>
          <xdr:cNvGraphicFramePr/>
        </xdr:nvGraphicFramePr>
        <xdr:xfrm>
          <a:off x="966108" y="3377293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/>
          <xdr:cNvGraphicFramePr/>
        </xdr:nvGraphicFramePr>
        <xdr:xfrm>
          <a:off x="5551715" y="3377293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/>
          <xdr:cNvGraphicFramePr/>
        </xdr:nvGraphicFramePr>
        <xdr:xfrm>
          <a:off x="966108" y="612593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/>
          <xdr:cNvGraphicFramePr/>
        </xdr:nvGraphicFramePr>
        <xdr:xfrm>
          <a:off x="5551714" y="6125936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204108</xdr:colOff>
      <xdr:row>11</xdr:row>
      <xdr:rowOff>111579</xdr:rowOff>
    </xdr:from>
    <xdr:to>
      <xdr:col>11</xdr:col>
      <xdr:colOff>653144</xdr:colOff>
      <xdr:row>40</xdr:row>
      <xdr:rowOff>78922</xdr:rowOff>
    </xdr:to>
    <xdr:grpSp>
      <xdr:nvGrpSpPr>
        <xdr:cNvPr id="2" name="Groupe 1"/>
        <xdr:cNvGrpSpPr/>
      </xdr:nvGrpSpPr>
      <xdr:grpSpPr>
        <a:xfrm>
          <a:off x="966108" y="3377293"/>
          <a:ext cx="9157607" cy="5491843"/>
          <a:chOff x="966108" y="3377293"/>
          <a:chExt cx="9157607" cy="5491843"/>
        </a:xfrm>
      </xdr:grpSpPr>
      <xdr:graphicFrame macro="">
        <xdr:nvGraphicFramePr>
          <xdr:cNvPr id="3" name="Graphique 2"/>
          <xdr:cNvGraphicFramePr/>
        </xdr:nvGraphicFramePr>
        <xdr:xfrm>
          <a:off x="966108" y="3377293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phique 3"/>
          <xdr:cNvGraphicFramePr/>
        </xdr:nvGraphicFramePr>
        <xdr:xfrm>
          <a:off x="5551715" y="3377293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/>
          <xdr:cNvGraphicFramePr/>
        </xdr:nvGraphicFramePr>
        <xdr:xfrm>
          <a:off x="966108" y="612593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/>
          <xdr:cNvGraphicFramePr/>
        </xdr:nvGraphicFramePr>
        <xdr:xfrm>
          <a:off x="5551714" y="6125936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topLeftCell="A91" zoomScaleNormal="100" workbookViewId="0">
      <selection activeCell="A109" sqref="A109"/>
    </sheetView>
  </sheetViews>
  <sheetFormatPr baseColWidth="10" defaultRowHeight="15" x14ac:dyDescent="0.25"/>
  <cols>
    <col min="1" max="1" width="65.5703125" style="63" customWidth="1"/>
    <col min="2" max="2" width="112" bestFit="1" customWidth="1"/>
    <col min="3" max="3" width="14.28515625" style="4" customWidth="1"/>
    <col min="4" max="4" width="25.28515625" style="4" bestFit="1" customWidth="1"/>
    <col min="5" max="5" width="22.85546875" style="4" bestFit="1" customWidth="1"/>
    <col min="6" max="6" width="12.7109375" style="4" customWidth="1"/>
    <col min="7" max="7" width="17.7109375" customWidth="1"/>
    <col min="8" max="8" width="10.7109375" bestFit="1" customWidth="1"/>
    <col min="9" max="9" width="15.28515625" style="4" customWidth="1"/>
    <col min="10" max="10" width="17.28515625" customWidth="1"/>
    <col min="11" max="11" width="12.42578125" bestFit="1" customWidth="1"/>
  </cols>
  <sheetData>
    <row r="1" spans="1:11" ht="15.75" x14ac:dyDescent="0.25">
      <c r="A1" s="59" t="s">
        <v>206</v>
      </c>
      <c r="B1" s="7"/>
      <c r="C1" s="7"/>
      <c r="F1" s="7"/>
      <c r="G1" s="4"/>
      <c r="H1" s="4"/>
      <c r="I1" s="7"/>
      <c r="J1" s="4"/>
      <c r="K1" s="4"/>
    </row>
    <row r="2" spans="1:11" s="24" customFormat="1" ht="66" customHeight="1" x14ac:dyDescent="0.25">
      <c r="A2" s="58" t="s">
        <v>6</v>
      </c>
      <c r="B2" s="23" t="s">
        <v>5</v>
      </c>
      <c r="C2" s="23" t="s">
        <v>0</v>
      </c>
      <c r="D2" s="23" t="s">
        <v>10</v>
      </c>
      <c r="E2" s="23" t="s">
        <v>9</v>
      </c>
      <c r="F2" s="23" t="s">
        <v>36</v>
      </c>
      <c r="G2" s="23" t="s">
        <v>37</v>
      </c>
      <c r="H2" s="23" t="s">
        <v>3</v>
      </c>
      <c r="I2" s="23" t="s">
        <v>38</v>
      </c>
      <c r="J2" s="23" t="s">
        <v>39</v>
      </c>
      <c r="K2" s="23" t="s">
        <v>40</v>
      </c>
    </row>
    <row r="3" spans="1:11" x14ac:dyDescent="0.25">
      <c r="A3" s="90" t="s">
        <v>72</v>
      </c>
      <c r="B3" s="16" t="s">
        <v>90</v>
      </c>
      <c r="C3" s="17">
        <v>39070</v>
      </c>
      <c r="D3" s="18">
        <v>54.038727524204702</v>
      </c>
      <c r="E3" s="19">
        <v>10.650652069612248</v>
      </c>
      <c r="F3" s="17">
        <v>17741</v>
      </c>
      <c r="G3" s="18">
        <f>100*F3/$F$9</f>
        <v>67.928935176321943</v>
      </c>
      <c r="H3" s="18">
        <f t="shared" ref="H3:H34" si="0">100*F3/C3</f>
        <v>45.40824161760942</v>
      </c>
      <c r="I3" s="17">
        <f t="shared" ref="I3:I34" si="1">C3-F3</f>
        <v>21329</v>
      </c>
      <c r="J3" s="18">
        <f>100*I3/$I$9</f>
        <v>46.183660654353332</v>
      </c>
      <c r="K3" s="18">
        <f t="shared" ref="K3:K34" si="2">100*I3/C3</f>
        <v>54.59175838239058</v>
      </c>
    </row>
    <row r="4" spans="1:11" x14ac:dyDescent="0.25">
      <c r="A4" s="91"/>
      <c r="B4" s="16" t="s">
        <v>102</v>
      </c>
      <c r="C4" s="17">
        <v>10435</v>
      </c>
      <c r="D4" s="18">
        <v>14.432918395573997</v>
      </c>
      <c r="E4" s="19">
        <v>2.8446264229947222</v>
      </c>
      <c r="F4" s="17">
        <v>1698</v>
      </c>
      <c r="G4" s="18">
        <f t="shared" ref="G4:G9" si="3">100*F4/$F$9</f>
        <v>6.5015124248573724</v>
      </c>
      <c r="H4" s="18">
        <f t="shared" si="0"/>
        <v>16.272160996645905</v>
      </c>
      <c r="I4" s="17">
        <f t="shared" si="1"/>
        <v>8737</v>
      </c>
      <c r="J4" s="18">
        <f t="shared" ref="J4:J9" si="4">100*I4/$I$9</f>
        <v>18.918216659809886</v>
      </c>
      <c r="K4" s="18">
        <f t="shared" si="2"/>
        <v>83.727839003354092</v>
      </c>
    </row>
    <row r="5" spans="1:11" x14ac:dyDescent="0.25">
      <c r="A5" s="91"/>
      <c r="B5" s="16" t="s">
        <v>103</v>
      </c>
      <c r="C5" s="17">
        <v>8821</v>
      </c>
      <c r="D5" s="18">
        <v>12.200553250345781</v>
      </c>
      <c r="E5" s="19">
        <v>2.4046429973393817</v>
      </c>
      <c r="F5" s="17">
        <v>1392</v>
      </c>
      <c r="G5" s="18">
        <f t="shared" si="3"/>
        <v>5.3298617758548072</v>
      </c>
      <c r="H5" s="18">
        <f t="shared" si="0"/>
        <v>15.780523750141707</v>
      </c>
      <c r="I5" s="17">
        <f t="shared" si="1"/>
        <v>7429</v>
      </c>
      <c r="J5" s="18">
        <f t="shared" si="4"/>
        <v>16.086005673083168</v>
      </c>
      <c r="K5" s="18">
        <f t="shared" si="2"/>
        <v>84.219476249858289</v>
      </c>
    </row>
    <row r="6" spans="1:11" x14ac:dyDescent="0.25">
      <c r="A6" s="91"/>
      <c r="B6" s="16" t="s">
        <v>89</v>
      </c>
      <c r="C6" s="17">
        <v>4783</v>
      </c>
      <c r="D6" s="18">
        <v>6.6154910096818806</v>
      </c>
      <c r="E6" s="19">
        <v>1.3038666201421905</v>
      </c>
      <c r="F6" s="17">
        <v>1908</v>
      </c>
      <c r="G6" s="18">
        <f t="shared" si="3"/>
        <v>7.3055863996630546</v>
      </c>
      <c r="H6" s="18">
        <f t="shared" si="0"/>
        <v>39.891281622412713</v>
      </c>
      <c r="I6" s="17">
        <f t="shared" si="1"/>
        <v>2875</v>
      </c>
      <c r="J6" s="18">
        <f t="shared" si="4"/>
        <v>6.2252343936080372</v>
      </c>
      <c r="K6" s="18">
        <f t="shared" si="2"/>
        <v>60.108718377587287</v>
      </c>
    </row>
    <row r="7" spans="1:11" x14ac:dyDescent="0.25">
      <c r="A7" s="91"/>
      <c r="B7" s="16" t="s">
        <v>97</v>
      </c>
      <c r="C7" s="17">
        <v>4621</v>
      </c>
      <c r="D7" s="18">
        <v>6.3914246196403877</v>
      </c>
      <c r="E7" s="19">
        <v>1.2597047149648886</v>
      </c>
      <c r="F7" s="17">
        <v>1541</v>
      </c>
      <c r="G7" s="18">
        <f t="shared" si="3"/>
        <v>5.9003714055978866</v>
      </c>
      <c r="H7" s="18">
        <f t="shared" si="0"/>
        <v>33.34776022505951</v>
      </c>
      <c r="I7" s="17">
        <f t="shared" si="1"/>
        <v>3080</v>
      </c>
      <c r="J7" s="18">
        <f t="shared" si="4"/>
        <v>6.669120672108785</v>
      </c>
      <c r="K7" s="18">
        <f t="shared" si="2"/>
        <v>66.652239774940483</v>
      </c>
    </row>
    <row r="8" spans="1:11" x14ac:dyDescent="0.25">
      <c r="A8" s="91"/>
      <c r="B8" s="16" t="s">
        <v>4</v>
      </c>
      <c r="C8" s="17">
        <v>4570</v>
      </c>
      <c r="D8" s="18">
        <v>6.3208852005532501</v>
      </c>
      <c r="E8" s="19">
        <v>1.2458018929646268</v>
      </c>
      <c r="F8" s="17">
        <v>1837</v>
      </c>
      <c r="G8" s="18">
        <f t="shared" si="3"/>
        <v>7.0337328177049434</v>
      </c>
      <c r="H8" s="18">
        <f t="shared" si="0"/>
        <v>40.196936542669583</v>
      </c>
      <c r="I8" s="17">
        <f t="shared" si="1"/>
        <v>2733</v>
      </c>
      <c r="J8" s="18">
        <f t="shared" si="4"/>
        <v>5.9177619470367882</v>
      </c>
      <c r="K8" s="18">
        <f t="shared" si="2"/>
        <v>59.803063457330417</v>
      </c>
    </row>
    <row r="9" spans="1:11" x14ac:dyDescent="0.25">
      <c r="A9" s="92"/>
      <c r="B9" s="16" t="s">
        <v>8</v>
      </c>
      <c r="C9" s="17">
        <f>SUM(C3:C8)</f>
        <v>72300</v>
      </c>
      <c r="D9" s="20">
        <v>100</v>
      </c>
      <c r="E9" s="19">
        <v>19.709294718018057</v>
      </c>
      <c r="F9" s="17">
        <v>26117</v>
      </c>
      <c r="G9" s="20">
        <f t="shared" si="3"/>
        <v>100</v>
      </c>
      <c r="H9" s="18">
        <f t="shared" si="0"/>
        <v>36.123098201936379</v>
      </c>
      <c r="I9" s="17">
        <f t="shared" si="1"/>
        <v>46183</v>
      </c>
      <c r="J9" s="20">
        <f t="shared" si="4"/>
        <v>100</v>
      </c>
      <c r="K9" s="18">
        <f t="shared" si="2"/>
        <v>63.876901798063621</v>
      </c>
    </row>
    <row r="10" spans="1:11" x14ac:dyDescent="0.25">
      <c r="A10" s="93" t="s">
        <v>73</v>
      </c>
      <c r="B10" s="8" t="s">
        <v>105</v>
      </c>
      <c r="C10" s="12">
        <v>20717</v>
      </c>
      <c r="D10" s="15">
        <v>38.779903410579912</v>
      </c>
      <c r="E10" s="9">
        <v>5.64754437998866</v>
      </c>
      <c r="F10" s="12">
        <v>11378</v>
      </c>
      <c r="G10" s="15">
        <f>100*F10/$F$15</f>
        <v>36.002911116033289</v>
      </c>
      <c r="H10" s="15">
        <f t="shared" si="0"/>
        <v>54.92107930684945</v>
      </c>
      <c r="I10" s="12">
        <f t="shared" si="1"/>
        <v>9339</v>
      </c>
      <c r="J10" s="15">
        <f>100*I10/$I$15</f>
        <v>42.802144919565514</v>
      </c>
      <c r="K10" s="15">
        <f t="shared" si="2"/>
        <v>45.07892069315055</v>
      </c>
    </row>
    <row r="11" spans="1:11" x14ac:dyDescent="0.25">
      <c r="A11" s="94"/>
      <c r="B11" s="8" t="s">
        <v>104</v>
      </c>
      <c r="C11" s="12">
        <v>14125</v>
      </c>
      <c r="D11" s="15">
        <v>26.440417805398525</v>
      </c>
      <c r="E11" s="9">
        <v>3.8505364853665984</v>
      </c>
      <c r="F11" s="12">
        <v>8733</v>
      </c>
      <c r="G11" s="15">
        <f t="shared" ref="G11:G15" si="5">100*F11/$F$15</f>
        <v>27.633452520330348</v>
      </c>
      <c r="H11" s="15">
        <f t="shared" si="0"/>
        <v>61.826548672566375</v>
      </c>
      <c r="I11" s="12">
        <f t="shared" si="1"/>
        <v>5392</v>
      </c>
      <c r="J11" s="15">
        <f t="shared" ref="J11:J15" si="6">100*I11/$I$15</f>
        <v>24.712406618085154</v>
      </c>
      <c r="K11" s="15">
        <f t="shared" si="2"/>
        <v>38.173451327433625</v>
      </c>
    </row>
    <row r="12" spans="1:11" x14ac:dyDescent="0.25">
      <c r="A12" s="94"/>
      <c r="B12" s="8" t="s">
        <v>106</v>
      </c>
      <c r="C12" s="12">
        <v>10674</v>
      </c>
      <c r="D12" s="15">
        <v>19.980532364943283</v>
      </c>
      <c r="E12" s="9">
        <v>2.9097788633488899</v>
      </c>
      <c r="F12" s="12">
        <v>7573</v>
      </c>
      <c r="G12" s="15">
        <f t="shared" si="5"/>
        <v>23.962914913141159</v>
      </c>
      <c r="H12" s="15">
        <f t="shared" si="0"/>
        <v>70.948098182499535</v>
      </c>
      <c r="I12" s="12">
        <f t="shared" si="1"/>
        <v>3101</v>
      </c>
      <c r="J12" s="15">
        <f t="shared" si="6"/>
        <v>14.212383702277831</v>
      </c>
      <c r="K12" s="15">
        <f t="shared" si="2"/>
        <v>29.051901817500468</v>
      </c>
    </row>
    <row r="13" spans="1:11" x14ac:dyDescent="0.25">
      <c r="A13" s="94"/>
      <c r="B13" s="8" t="s">
        <v>107</v>
      </c>
      <c r="C13" s="12">
        <v>4995</v>
      </c>
      <c r="D13" s="15">
        <v>9.350080491183407</v>
      </c>
      <c r="E13" s="9">
        <v>1.3616587429668077</v>
      </c>
      <c r="F13" s="12">
        <v>2620</v>
      </c>
      <c r="G13" s="15">
        <f t="shared" si="5"/>
        <v>8.290352181754896</v>
      </c>
      <c r="H13" s="15">
        <f t="shared" si="0"/>
        <v>52.452452452452455</v>
      </c>
      <c r="I13" s="12">
        <f t="shared" si="1"/>
        <v>2375</v>
      </c>
      <c r="J13" s="15">
        <f t="shared" si="6"/>
        <v>10.885008478848709</v>
      </c>
      <c r="K13" s="15">
        <f t="shared" si="2"/>
        <v>47.547547547547545</v>
      </c>
    </row>
    <row r="14" spans="1:11" x14ac:dyDescent="0.25">
      <c r="A14" s="94"/>
      <c r="B14" s="8" t="s">
        <v>4</v>
      </c>
      <c r="C14" s="12">
        <v>2911</v>
      </c>
      <c r="D14" s="15">
        <v>5.4490659278948748</v>
      </c>
      <c r="E14" s="9">
        <v>0.79355127142670212</v>
      </c>
      <c r="F14" s="12">
        <v>1299</v>
      </c>
      <c r="G14" s="15">
        <f t="shared" si="5"/>
        <v>4.1103692687403095</v>
      </c>
      <c r="H14" s="15">
        <f t="shared" si="0"/>
        <v>44.623840604603231</v>
      </c>
      <c r="I14" s="12">
        <f t="shared" si="1"/>
        <v>1612</v>
      </c>
      <c r="J14" s="15">
        <f t="shared" si="6"/>
        <v>7.3880562812227879</v>
      </c>
      <c r="K14" s="15">
        <f t="shared" si="2"/>
        <v>55.376159395396769</v>
      </c>
    </row>
    <row r="15" spans="1:11" x14ac:dyDescent="0.25">
      <c r="A15" s="95"/>
      <c r="B15" s="8" t="s">
        <v>8</v>
      </c>
      <c r="C15" s="12">
        <f>SUM(C10:C14)</f>
        <v>53422</v>
      </c>
      <c r="D15" s="13">
        <v>100</v>
      </c>
      <c r="E15" s="9">
        <v>14.563069743097659</v>
      </c>
      <c r="F15" s="12">
        <v>31603</v>
      </c>
      <c r="G15" s="13">
        <f t="shared" si="5"/>
        <v>100</v>
      </c>
      <c r="H15" s="15">
        <f t="shared" si="0"/>
        <v>59.157276028602446</v>
      </c>
      <c r="I15" s="12">
        <f t="shared" si="1"/>
        <v>21819</v>
      </c>
      <c r="J15" s="13">
        <f t="shared" si="6"/>
        <v>100</v>
      </c>
      <c r="K15" s="15">
        <f t="shared" si="2"/>
        <v>40.842723971397554</v>
      </c>
    </row>
    <row r="16" spans="1:11" x14ac:dyDescent="0.25">
      <c r="A16" s="90" t="s">
        <v>74</v>
      </c>
      <c r="B16" s="16" t="s">
        <v>108</v>
      </c>
      <c r="C16" s="17">
        <v>44948</v>
      </c>
      <c r="D16" s="18">
        <v>94.531841507529236</v>
      </c>
      <c r="E16" s="19">
        <v>12.253020456230646</v>
      </c>
      <c r="F16" s="17">
        <v>29794</v>
      </c>
      <c r="G16" s="18">
        <f>100*F16/$F$18</f>
        <v>94.979119512894897</v>
      </c>
      <c r="H16" s="18">
        <f t="shared" si="0"/>
        <v>66.285485449853169</v>
      </c>
      <c r="I16" s="17">
        <f t="shared" si="1"/>
        <v>15154</v>
      </c>
      <c r="J16" s="18">
        <f>100*I16/$I$18</f>
        <v>93.664626985598616</v>
      </c>
      <c r="K16" s="18">
        <f t="shared" si="2"/>
        <v>33.714514550146838</v>
      </c>
    </row>
    <row r="17" spans="1:11" x14ac:dyDescent="0.25">
      <c r="A17" s="91"/>
      <c r="B17" s="16" t="s">
        <v>4</v>
      </c>
      <c r="C17" s="17">
        <v>2600</v>
      </c>
      <c r="D17" s="18">
        <v>5.4681584924707662</v>
      </c>
      <c r="E17" s="19">
        <v>0.70877131766040036</v>
      </c>
      <c r="F17" s="17">
        <f>F18-F16</f>
        <v>1575</v>
      </c>
      <c r="G17" s="18">
        <f t="shared" ref="G17:G18" si="7">100*F17/$F$18</f>
        <v>5.0208804871051038</v>
      </c>
      <c r="H17" s="18">
        <f t="shared" si="0"/>
        <v>60.57692307692308</v>
      </c>
      <c r="I17" s="17">
        <f t="shared" si="1"/>
        <v>1025</v>
      </c>
      <c r="J17" s="18">
        <f t="shared" ref="J17:J18" si="8">100*I17/$I$18</f>
        <v>6.3353730144013847</v>
      </c>
      <c r="K17" s="18">
        <f t="shared" si="2"/>
        <v>39.42307692307692</v>
      </c>
    </row>
    <row r="18" spans="1:11" x14ac:dyDescent="0.25">
      <c r="A18" s="92"/>
      <c r="B18" s="16" t="s">
        <v>8</v>
      </c>
      <c r="C18" s="17">
        <f>C16+C17</f>
        <v>47548</v>
      </c>
      <c r="D18" s="20">
        <v>100</v>
      </c>
      <c r="E18" s="19">
        <v>12.961791773891045</v>
      </c>
      <c r="F18" s="17">
        <v>31369</v>
      </c>
      <c r="G18" s="20">
        <f t="shared" si="7"/>
        <v>100</v>
      </c>
      <c r="H18" s="18">
        <f t="shared" si="0"/>
        <v>65.973332211659795</v>
      </c>
      <c r="I18" s="17">
        <f t="shared" si="1"/>
        <v>16179</v>
      </c>
      <c r="J18" s="20">
        <f t="shared" si="8"/>
        <v>100</v>
      </c>
      <c r="K18" s="18">
        <f t="shared" si="2"/>
        <v>34.026667788340205</v>
      </c>
    </row>
    <row r="19" spans="1:11" x14ac:dyDescent="0.25">
      <c r="A19" s="93" t="s">
        <v>75</v>
      </c>
      <c r="B19" s="8" t="s">
        <v>113</v>
      </c>
      <c r="C19" s="12">
        <v>19832</v>
      </c>
      <c r="D19" s="15">
        <v>75.095611344617367</v>
      </c>
      <c r="E19" s="9">
        <v>5.4062895276311771</v>
      </c>
      <c r="F19" s="12">
        <v>11860</v>
      </c>
      <c r="G19" s="15">
        <f>100*F19/$F$24</f>
        <v>75.681194563205921</v>
      </c>
      <c r="H19" s="15">
        <f t="shared" si="0"/>
        <v>59.802339653085923</v>
      </c>
      <c r="I19" s="12">
        <f t="shared" si="1"/>
        <v>7972</v>
      </c>
      <c r="J19" s="15">
        <f>100*I19/$I$24</f>
        <v>74.241013224064076</v>
      </c>
      <c r="K19" s="15">
        <f t="shared" si="2"/>
        <v>40.197660346914077</v>
      </c>
    </row>
    <row r="20" spans="1:11" x14ac:dyDescent="0.25">
      <c r="A20" s="94"/>
      <c r="B20" s="8" t="s">
        <v>109</v>
      </c>
      <c r="C20" s="12">
        <v>2132</v>
      </c>
      <c r="D20" s="15">
        <v>8.0730054148207042</v>
      </c>
      <c r="E20" s="9">
        <v>0.58119248048152838</v>
      </c>
      <c r="F20" s="12">
        <v>1321</v>
      </c>
      <c r="G20" s="15">
        <f t="shared" ref="G20:G23" si="9">100*F20/$F$24</f>
        <v>8.4295833067449433</v>
      </c>
      <c r="H20" s="15">
        <f t="shared" si="0"/>
        <v>61.96060037523452</v>
      </c>
      <c r="I20" s="12">
        <f t="shared" si="1"/>
        <v>811</v>
      </c>
      <c r="J20" s="15">
        <f t="shared" ref="J20:J24" si="10">100*I20/$I$24</f>
        <v>7.5526168746507727</v>
      </c>
      <c r="K20" s="15">
        <f t="shared" si="2"/>
        <v>38.03939962476548</v>
      </c>
    </row>
    <row r="21" spans="1:11" x14ac:dyDescent="0.25">
      <c r="A21" s="94"/>
      <c r="B21" s="8" t="s">
        <v>110</v>
      </c>
      <c r="C21" s="12">
        <v>1434</v>
      </c>
      <c r="D21" s="15">
        <v>5.4299670566852205</v>
      </c>
      <c r="E21" s="9">
        <v>0.39091464212500543</v>
      </c>
      <c r="F21" s="12">
        <v>1006</v>
      </c>
      <c r="G21" s="15">
        <f t="shared" si="9"/>
        <v>6.4195009890881245</v>
      </c>
      <c r="H21" s="15">
        <f t="shared" si="0"/>
        <v>70.153417015341702</v>
      </c>
      <c r="I21" s="12">
        <f t="shared" si="1"/>
        <v>428</v>
      </c>
      <c r="J21" s="15">
        <f t="shared" si="10"/>
        <v>3.9858446638107656</v>
      </c>
      <c r="K21" s="15">
        <f t="shared" si="2"/>
        <v>29.846582984658298</v>
      </c>
    </row>
    <row r="22" spans="1:11" x14ac:dyDescent="0.25">
      <c r="A22" s="94"/>
      <c r="B22" s="8" t="s">
        <v>111</v>
      </c>
      <c r="C22" s="12">
        <v>1068</v>
      </c>
      <c r="D22" s="15">
        <v>4.0440758832216286</v>
      </c>
      <c r="E22" s="9">
        <v>0.29114144894665678</v>
      </c>
      <c r="F22" s="12">
        <v>570</v>
      </c>
      <c r="G22" s="15">
        <f t="shared" si="9"/>
        <v>3.6372918129028142</v>
      </c>
      <c r="H22" s="15">
        <f t="shared" si="0"/>
        <v>53.370786516853933</v>
      </c>
      <c r="I22" s="12">
        <f t="shared" si="1"/>
        <v>498</v>
      </c>
      <c r="J22" s="15">
        <f t="shared" si="10"/>
        <v>4.6377351462097227</v>
      </c>
      <c r="K22" s="15">
        <f t="shared" si="2"/>
        <v>46.629213483146067</v>
      </c>
    </row>
    <row r="23" spans="1:11" x14ac:dyDescent="0.25">
      <c r="A23" s="94"/>
      <c r="B23" s="8" t="s">
        <v>4</v>
      </c>
      <c r="C23" s="12">
        <v>1943</v>
      </c>
      <c r="D23" s="15">
        <v>7.3573403006550793</v>
      </c>
      <c r="E23" s="9">
        <v>0.52967025777467613</v>
      </c>
      <c r="F23" s="12">
        <v>914</v>
      </c>
      <c r="G23" s="15">
        <f t="shared" si="9"/>
        <v>5.8324293280581969</v>
      </c>
      <c r="H23" s="15">
        <f t="shared" si="0"/>
        <v>47.040658775090066</v>
      </c>
      <c r="I23" s="12">
        <f t="shared" si="1"/>
        <v>1029</v>
      </c>
      <c r="J23" s="15">
        <f t="shared" si="10"/>
        <v>9.582790091264668</v>
      </c>
      <c r="K23" s="15">
        <f t="shared" si="2"/>
        <v>52.959341224909934</v>
      </c>
    </row>
    <row r="24" spans="1:11" x14ac:dyDescent="0.25">
      <c r="A24" s="95"/>
      <c r="B24" s="8" t="s">
        <v>8</v>
      </c>
      <c r="C24" s="12">
        <f>SUM(C19:C23)</f>
        <v>26409</v>
      </c>
      <c r="D24" s="13">
        <v>100</v>
      </c>
      <c r="E24" s="9">
        <v>7.1992083569590442</v>
      </c>
      <c r="F24" s="12">
        <v>15671</v>
      </c>
      <c r="G24" s="13">
        <f>100*F24/$F$24</f>
        <v>100</v>
      </c>
      <c r="H24" s="15">
        <f t="shared" si="0"/>
        <v>59.339619069256692</v>
      </c>
      <c r="I24" s="12">
        <f t="shared" si="1"/>
        <v>10738</v>
      </c>
      <c r="J24" s="13">
        <f t="shared" si="10"/>
        <v>100</v>
      </c>
      <c r="K24" s="15">
        <f t="shared" si="2"/>
        <v>40.660380930743308</v>
      </c>
    </row>
    <row r="25" spans="1:11" x14ac:dyDescent="0.25">
      <c r="A25" s="90" t="s">
        <v>76</v>
      </c>
      <c r="B25" s="16" t="s">
        <v>112</v>
      </c>
      <c r="C25" s="17">
        <v>7443</v>
      </c>
      <c r="D25" s="18">
        <v>30.808394387184901</v>
      </c>
      <c r="E25" s="19">
        <v>2.0289941989793694</v>
      </c>
      <c r="F25" s="17">
        <v>3945</v>
      </c>
      <c r="G25" s="18">
        <f>100*F25/$F$32</f>
        <v>31.863338987157743</v>
      </c>
      <c r="H25" s="18">
        <f t="shared" si="0"/>
        <v>53.002821442966543</v>
      </c>
      <c r="I25" s="17">
        <f t="shared" si="1"/>
        <v>3498</v>
      </c>
      <c r="J25" s="18">
        <f t="shared" ref="J25:J32" si="11">100*I25/$I$32</f>
        <v>29.699439633214467</v>
      </c>
      <c r="K25" s="18">
        <f t="shared" si="2"/>
        <v>46.997178557033457</v>
      </c>
    </row>
    <row r="26" spans="1:11" x14ac:dyDescent="0.25">
      <c r="A26" s="91"/>
      <c r="B26" s="16" t="s">
        <v>114</v>
      </c>
      <c r="C26" s="17">
        <v>6114</v>
      </c>
      <c r="D26" s="18">
        <v>25.307338879920525</v>
      </c>
      <c r="E26" s="19">
        <v>1.6667030139137262</v>
      </c>
      <c r="F26" s="17">
        <v>2593</v>
      </c>
      <c r="G26" s="18">
        <f t="shared" ref="G26:G29" si="12">100*F26/$F$32</f>
        <v>20.943380986996203</v>
      </c>
      <c r="H26" s="18">
        <f t="shared" si="0"/>
        <v>42.410860320575729</v>
      </c>
      <c r="I26" s="17">
        <f t="shared" si="1"/>
        <v>3521</v>
      </c>
      <c r="J26" s="18">
        <f t="shared" si="11"/>
        <v>29.89471896756665</v>
      </c>
      <c r="K26" s="18">
        <f t="shared" si="2"/>
        <v>57.589139679424271</v>
      </c>
    </row>
    <row r="27" spans="1:11" x14ac:dyDescent="0.25">
      <c r="A27" s="91"/>
      <c r="B27" s="16" t="s">
        <v>115</v>
      </c>
      <c r="C27" s="17">
        <v>3971</v>
      </c>
      <c r="D27" s="18">
        <v>16.436938615008899</v>
      </c>
      <c r="E27" s="19">
        <v>1.0825118855497884</v>
      </c>
      <c r="F27" s="17">
        <v>2474</v>
      </c>
      <c r="G27" s="18">
        <f t="shared" si="12"/>
        <v>19.982230837573702</v>
      </c>
      <c r="H27" s="18">
        <f t="shared" si="0"/>
        <v>62.301687232435157</v>
      </c>
      <c r="I27" s="17">
        <f t="shared" si="1"/>
        <v>1497</v>
      </c>
      <c r="J27" s="18">
        <f t="shared" si="11"/>
        <v>12.71013754457463</v>
      </c>
      <c r="K27" s="18">
        <f t="shared" si="2"/>
        <v>37.698312767564843</v>
      </c>
    </row>
    <row r="28" spans="1:11" x14ac:dyDescent="0.25">
      <c r="A28" s="91"/>
      <c r="B28" s="16" t="s">
        <v>116</v>
      </c>
      <c r="C28" s="17">
        <v>3821</v>
      </c>
      <c r="D28" s="18">
        <v>15.816051988906825</v>
      </c>
      <c r="E28" s="19">
        <v>1.0416212326078422</v>
      </c>
      <c r="F28" s="17">
        <v>2199</v>
      </c>
      <c r="G28" s="18">
        <f t="shared" si="12"/>
        <v>17.761085534286405</v>
      </c>
      <c r="H28" s="18">
        <f t="shared" si="0"/>
        <v>57.550379481811042</v>
      </c>
      <c r="I28" s="17">
        <f t="shared" si="1"/>
        <v>1622</v>
      </c>
      <c r="J28" s="18">
        <f t="shared" si="11"/>
        <v>13.771438274749533</v>
      </c>
      <c r="K28" s="18">
        <f t="shared" si="2"/>
        <v>42.449620518188958</v>
      </c>
    </row>
    <row r="29" spans="1:11" x14ac:dyDescent="0.25">
      <c r="A29" s="91"/>
      <c r="B29" s="16" t="s">
        <v>117</v>
      </c>
      <c r="C29" s="17">
        <v>1346</v>
      </c>
      <c r="D29" s="18">
        <v>5.571422658222609</v>
      </c>
      <c r="E29" s="19">
        <v>0.36692545906573037</v>
      </c>
      <c r="F29" s="17">
        <v>338</v>
      </c>
      <c r="G29" s="18">
        <f t="shared" si="12"/>
        <v>2.7299895000403844</v>
      </c>
      <c r="H29" s="18">
        <f t="shared" si="0"/>
        <v>25.111441307578009</v>
      </c>
      <c r="I29" s="17">
        <f t="shared" si="1"/>
        <v>1008</v>
      </c>
      <c r="J29" s="18">
        <f t="shared" si="11"/>
        <v>8.5583290881304119</v>
      </c>
      <c r="K29" s="18">
        <f t="shared" si="2"/>
        <v>74.888558692421995</v>
      </c>
    </row>
    <row r="30" spans="1:11" x14ac:dyDescent="0.25">
      <c r="A30" s="91"/>
      <c r="B30" s="16" t="s">
        <v>118</v>
      </c>
      <c r="C30" s="17">
        <v>590</v>
      </c>
      <c r="D30" s="18">
        <v>2.4421540626681568</v>
      </c>
      <c r="E30" s="19">
        <v>0.16083656823832163</v>
      </c>
      <c r="F30" s="17">
        <v>464</v>
      </c>
      <c r="G30" s="18">
        <f>100*F30/$F$32</f>
        <v>3.7476778935465633</v>
      </c>
      <c r="H30" s="18">
        <f t="shared" si="0"/>
        <v>78.644067796610173</v>
      </c>
      <c r="I30" s="17">
        <f t="shared" si="1"/>
        <v>126</v>
      </c>
      <c r="J30" s="18">
        <f t="shared" si="11"/>
        <v>1.0697911360163015</v>
      </c>
      <c r="K30" s="18">
        <f t="shared" si="2"/>
        <v>21.35593220338983</v>
      </c>
    </row>
    <row r="31" spans="1:11" x14ac:dyDescent="0.25">
      <c r="A31" s="91"/>
      <c r="B31" s="16" t="s">
        <v>4</v>
      </c>
      <c r="C31" s="17">
        <f>C32-SUM(C25:C30)</f>
        <v>874</v>
      </c>
      <c r="D31" s="18">
        <v>3.6176994080880833</v>
      </c>
      <c r="E31" s="19">
        <v>0.23825620447507306</v>
      </c>
      <c r="F31" s="17">
        <f>F32-SUM(F25:F30)</f>
        <v>368</v>
      </c>
      <c r="G31" s="18">
        <f>100*F31/$F$32</f>
        <v>2.9722962603989984</v>
      </c>
      <c r="H31" s="18">
        <f t="shared" si="0"/>
        <v>42.10526315789474</v>
      </c>
      <c r="I31" s="17">
        <f t="shared" si="1"/>
        <v>506</v>
      </c>
      <c r="J31" s="18">
        <f t="shared" si="11"/>
        <v>4.2961453557480045</v>
      </c>
      <c r="K31" s="18">
        <f t="shared" si="2"/>
        <v>57.89473684210526</v>
      </c>
    </row>
    <row r="32" spans="1:11" x14ac:dyDescent="0.25">
      <c r="A32" s="92"/>
      <c r="B32" s="16" t="s">
        <v>8</v>
      </c>
      <c r="C32" s="17">
        <v>24159</v>
      </c>
      <c r="D32" s="20">
        <v>100</v>
      </c>
      <c r="E32" s="19">
        <v>6.5858485628298515</v>
      </c>
      <c r="F32" s="17">
        <v>12381</v>
      </c>
      <c r="G32" s="20">
        <f>100*F32/$F$32</f>
        <v>100</v>
      </c>
      <c r="H32" s="18">
        <f t="shared" si="0"/>
        <v>51.247982118465167</v>
      </c>
      <c r="I32" s="17">
        <f t="shared" si="1"/>
        <v>11778</v>
      </c>
      <c r="J32" s="20">
        <f t="shared" si="11"/>
        <v>100</v>
      </c>
      <c r="K32" s="18">
        <f t="shared" si="2"/>
        <v>48.752017881534833</v>
      </c>
    </row>
    <row r="33" spans="1:11" x14ac:dyDescent="0.25">
      <c r="A33" s="93" t="s">
        <v>77</v>
      </c>
      <c r="B33" s="8" t="s">
        <v>119</v>
      </c>
      <c r="C33" s="12">
        <v>7648</v>
      </c>
      <c r="D33" s="15">
        <v>35.333795333795337</v>
      </c>
      <c r="E33" s="9">
        <v>2.0848780913333624</v>
      </c>
      <c r="F33" s="12">
        <v>5468</v>
      </c>
      <c r="G33" s="15">
        <f>100*F33/$F$38</f>
        <v>34.616358571790329</v>
      </c>
      <c r="H33" s="15">
        <f t="shared" si="0"/>
        <v>71.495815899581586</v>
      </c>
      <c r="I33" s="12">
        <f t="shared" si="1"/>
        <v>2180</v>
      </c>
      <c r="J33" s="15">
        <f>100*I33/$I$38</f>
        <v>37.271328432210638</v>
      </c>
      <c r="K33" s="15">
        <f t="shared" si="2"/>
        <v>28.50418410041841</v>
      </c>
    </row>
    <row r="34" spans="1:11" x14ac:dyDescent="0.25">
      <c r="A34" s="94"/>
      <c r="B34" s="8" t="s">
        <v>120</v>
      </c>
      <c r="C34" s="12">
        <v>7285</v>
      </c>
      <c r="D34" s="15">
        <v>33.656733656733657</v>
      </c>
      <c r="E34" s="9">
        <v>1.9859227112138527</v>
      </c>
      <c r="F34" s="12">
        <v>5262</v>
      </c>
      <c r="G34" s="15">
        <f t="shared" ref="G34:G37" si="13">100*F34/$F$38</f>
        <v>33.312230944542925</v>
      </c>
      <c r="H34" s="15">
        <f t="shared" si="0"/>
        <v>72.230610844200413</v>
      </c>
      <c r="I34" s="12">
        <f t="shared" si="1"/>
        <v>2023</v>
      </c>
      <c r="J34" s="15">
        <f t="shared" ref="J34:J37" si="14">100*I34/$I$38</f>
        <v>34.587108907505559</v>
      </c>
      <c r="K34" s="15">
        <f t="shared" si="2"/>
        <v>27.769389155799587</v>
      </c>
    </row>
    <row r="35" spans="1:11" x14ac:dyDescent="0.25">
      <c r="A35" s="94"/>
      <c r="B35" s="8" t="s">
        <v>121</v>
      </c>
      <c r="C35" s="12">
        <v>3388</v>
      </c>
      <c r="D35" s="15">
        <v>15.652575652575653</v>
      </c>
      <c r="E35" s="9">
        <v>0.92358354778209095</v>
      </c>
      <c r="F35" s="12">
        <v>2898</v>
      </c>
      <c r="G35" s="15">
        <f t="shared" si="13"/>
        <v>18.346416814383389</v>
      </c>
      <c r="H35" s="15">
        <f t="shared" ref="H35:H66" si="15">100*F35/C35</f>
        <v>85.537190082644628</v>
      </c>
      <c r="I35" s="12">
        <f t="shared" ref="I35:I66" si="16">C35-F35</f>
        <v>490</v>
      </c>
      <c r="J35" s="15">
        <f t="shared" si="14"/>
        <v>8.3775004274234917</v>
      </c>
      <c r="K35" s="15">
        <f t="shared" ref="K35:K66" si="17">100*I35/C35</f>
        <v>14.462809917355372</v>
      </c>
    </row>
    <row r="36" spans="1:11" x14ac:dyDescent="0.25">
      <c r="A36" s="94"/>
      <c r="B36" s="8" t="s">
        <v>122</v>
      </c>
      <c r="C36" s="12">
        <v>1639</v>
      </c>
      <c r="D36" s="15">
        <v>7.5721875721875724</v>
      </c>
      <c r="E36" s="9">
        <v>0.44679853447899859</v>
      </c>
      <c r="F36" s="12">
        <v>1169</v>
      </c>
      <c r="G36" s="15">
        <f t="shared" si="13"/>
        <v>7.4006077487971638</v>
      </c>
      <c r="H36" s="15">
        <f t="shared" si="15"/>
        <v>71.323978035387427</v>
      </c>
      <c r="I36" s="12">
        <f t="shared" si="16"/>
        <v>470</v>
      </c>
      <c r="J36" s="15">
        <f t="shared" si="14"/>
        <v>8.035561634467431</v>
      </c>
      <c r="K36" s="15">
        <f t="shared" si="17"/>
        <v>28.67602196461257</v>
      </c>
    </row>
    <row r="37" spans="1:11" x14ac:dyDescent="0.25">
      <c r="A37" s="94"/>
      <c r="B37" s="8" t="s">
        <v>4</v>
      </c>
      <c r="C37" s="12">
        <v>1685</v>
      </c>
      <c r="D37" s="15">
        <v>7.784707784707785</v>
      </c>
      <c r="E37" s="9">
        <v>0.45933833471452873</v>
      </c>
      <c r="F37" s="12">
        <f>F38-SUM(F33:F36)</f>
        <v>999</v>
      </c>
      <c r="G37" s="15">
        <f t="shared" si="13"/>
        <v>6.3243859204861987</v>
      </c>
      <c r="H37" s="15">
        <f t="shared" si="15"/>
        <v>59.287833827893174</v>
      </c>
      <c r="I37" s="12">
        <f t="shared" si="16"/>
        <v>686</v>
      </c>
      <c r="J37" s="15">
        <f t="shared" si="14"/>
        <v>11.728500598392888</v>
      </c>
      <c r="K37" s="15">
        <f t="shared" si="17"/>
        <v>40.712166172106826</v>
      </c>
    </row>
    <row r="38" spans="1:11" x14ac:dyDescent="0.25">
      <c r="A38" s="95"/>
      <c r="B38" s="8" t="s">
        <v>8</v>
      </c>
      <c r="C38" s="12">
        <f>SUM(C33:C37)</f>
        <v>21645</v>
      </c>
      <c r="D38" s="13">
        <v>100</v>
      </c>
      <c r="E38" s="9">
        <v>5.9005212195228331</v>
      </c>
      <c r="F38" s="12">
        <v>15796</v>
      </c>
      <c r="G38" s="13">
        <f>100*F38/$F$38</f>
        <v>100</v>
      </c>
      <c r="H38" s="15">
        <f t="shared" si="15"/>
        <v>72.977592977592977</v>
      </c>
      <c r="I38" s="12">
        <f t="shared" si="16"/>
        <v>5849</v>
      </c>
      <c r="J38" s="13">
        <f>100*I38/$I$38</f>
        <v>100</v>
      </c>
      <c r="K38" s="15">
        <f t="shared" si="17"/>
        <v>27.022407022407023</v>
      </c>
    </row>
    <row r="39" spans="1:11" x14ac:dyDescent="0.25">
      <c r="A39" s="90" t="s">
        <v>78</v>
      </c>
      <c r="B39" s="16" t="s">
        <v>123</v>
      </c>
      <c r="C39" s="17">
        <v>7273</v>
      </c>
      <c r="D39" s="18">
        <v>41.938646061584592</v>
      </c>
      <c r="E39" s="19">
        <v>1.9826514589784969</v>
      </c>
      <c r="F39" s="17">
        <v>5769</v>
      </c>
      <c r="G39" s="18">
        <f>100*F39/$F$44</f>
        <v>45.818441744102934</v>
      </c>
      <c r="H39" s="18">
        <f t="shared" si="15"/>
        <v>79.320775470919841</v>
      </c>
      <c r="I39" s="17">
        <f t="shared" si="16"/>
        <v>1504</v>
      </c>
      <c r="J39" s="18">
        <f>100*I39/$I$44</f>
        <v>31.656493369816882</v>
      </c>
      <c r="K39" s="18">
        <f t="shared" si="17"/>
        <v>20.679224529080159</v>
      </c>
    </row>
    <row r="40" spans="1:11" x14ac:dyDescent="0.25">
      <c r="A40" s="91"/>
      <c r="B40" s="16" t="s">
        <v>99</v>
      </c>
      <c r="C40" s="17">
        <v>5021</v>
      </c>
      <c r="D40" s="18">
        <v>28.952831276669357</v>
      </c>
      <c r="E40" s="19">
        <v>1.3687464561434117</v>
      </c>
      <c r="F40" s="17">
        <v>3404</v>
      </c>
      <c r="G40" s="18">
        <f t="shared" ref="G40:G43" si="18">100*F40/$F$44</f>
        <v>27.035183861488363</v>
      </c>
      <c r="H40" s="18">
        <f t="shared" si="15"/>
        <v>67.795259908384779</v>
      </c>
      <c r="I40" s="17">
        <f t="shared" si="16"/>
        <v>1617</v>
      </c>
      <c r="J40" s="18">
        <f>100*I40/$I$44</f>
        <v>34.034940012628923</v>
      </c>
      <c r="K40" s="18">
        <f t="shared" si="17"/>
        <v>32.204740091615214</v>
      </c>
    </row>
    <row r="41" spans="1:11" x14ac:dyDescent="0.25">
      <c r="A41" s="91"/>
      <c r="B41" s="16" t="s">
        <v>124</v>
      </c>
      <c r="C41" s="17">
        <v>2420</v>
      </c>
      <c r="D41" s="18">
        <v>13.954561180947987</v>
      </c>
      <c r="E41" s="19">
        <v>0.65970253413006497</v>
      </c>
      <c r="F41" s="17">
        <v>1769</v>
      </c>
      <c r="G41" s="18">
        <f t="shared" si="18"/>
        <v>14.049718052577237</v>
      </c>
      <c r="H41" s="18">
        <f t="shared" si="15"/>
        <v>73.099173553719012</v>
      </c>
      <c r="I41" s="17">
        <f t="shared" si="16"/>
        <v>651</v>
      </c>
      <c r="J41" s="18">
        <f t="shared" ref="J41:J43" si="19">100*I41/$I$44</f>
        <v>13.702378446642813</v>
      </c>
      <c r="K41" s="18">
        <f t="shared" si="17"/>
        <v>26.900826446280991</v>
      </c>
    </row>
    <row r="42" spans="1:11" x14ac:dyDescent="0.25">
      <c r="A42" s="91"/>
      <c r="B42" s="16" t="s">
        <v>93</v>
      </c>
      <c r="C42" s="17">
        <v>1274</v>
      </c>
      <c r="D42" s="18">
        <v>7.3463268365817092</v>
      </c>
      <c r="E42" s="19">
        <v>0.34729794565359617</v>
      </c>
      <c r="F42" s="17">
        <v>844</v>
      </c>
      <c r="G42" s="18">
        <f t="shared" si="18"/>
        <v>6.7032006989119211</v>
      </c>
      <c r="H42" s="18">
        <f t="shared" si="15"/>
        <v>66.248037676609101</v>
      </c>
      <c r="I42" s="17">
        <f t="shared" si="16"/>
        <v>430</v>
      </c>
      <c r="J42" s="18">
        <f t="shared" si="19"/>
        <v>9.0507261629130706</v>
      </c>
      <c r="K42" s="18">
        <f t="shared" si="17"/>
        <v>33.751962323390892</v>
      </c>
    </row>
    <row r="43" spans="1:11" x14ac:dyDescent="0.25">
      <c r="A43" s="91"/>
      <c r="B43" s="16" t="s">
        <v>4</v>
      </c>
      <c r="C43" s="17">
        <v>1354</v>
      </c>
      <c r="D43" s="18">
        <v>7.8076346442163533</v>
      </c>
      <c r="E43" s="19">
        <v>0.36910629388930083</v>
      </c>
      <c r="F43" s="17">
        <f>F44-SUM(F39:F42)</f>
        <v>805</v>
      </c>
      <c r="G43" s="18">
        <f t="shared" si="18"/>
        <v>6.3934556429195455</v>
      </c>
      <c r="H43" s="18">
        <f t="shared" si="15"/>
        <v>59.453471196454949</v>
      </c>
      <c r="I43" s="17">
        <f t="shared" si="16"/>
        <v>549</v>
      </c>
      <c r="J43" s="18">
        <f t="shared" si="19"/>
        <v>11.555462007998317</v>
      </c>
      <c r="K43" s="18">
        <f t="shared" si="17"/>
        <v>40.546528803545051</v>
      </c>
    </row>
    <row r="44" spans="1:11" x14ac:dyDescent="0.25">
      <c r="A44" s="92"/>
      <c r="B44" s="16" t="s">
        <v>8</v>
      </c>
      <c r="C44" s="17">
        <f>SUM(C39:C43)</f>
        <v>17342</v>
      </c>
      <c r="D44" s="20">
        <v>100</v>
      </c>
      <c r="E44" s="19">
        <v>4.7275046887948706</v>
      </c>
      <c r="F44" s="17">
        <v>12591</v>
      </c>
      <c r="G44" s="20">
        <f>100*F44/$F$44</f>
        <v>100</v>
      </c>
      <c r="H44" s="18">
        <f t="shared" si="15"/>
        <v>72.604082574097561</v>
      </c>
      <c r="I44" s="17">
        <f t="shared" si="16"/>
        <v>4751</v>
      </c>
      <c r="J44" s="20">
        <f>100*I44/$I$44</f>
        <v>100</v>
      </c>
      <c r="K44" s="18">
        <f t="shared" si="17"/>
        <v>27.395917425902432</v>
      </c>
    </row>
    <row r="45" spans="1:11" x14ac:dyDescent="0.25">
      <c r="A45" s="93" t="s">
        <v>79</v>
      </c>
      <c r="B45" s="8" t="s">
        <v>125</v>
      </c>
      <c r="C45" s="12">
        <v>4292</v>
      </c>
      <c r="D45" s="15">
        <v>38.441558441558442</v>
      </c>
      <c r="E45" s="9">
        <v>1.1700178828455532</v>
      </c>
      <c r="F45" s="12">
        <v>3304</v>
      </c>
      <c r="G45" s="15">
        <f>100*F45/$F$50</f>
        <v>39.356759976176292</v>
      </c>
      <c r="H45" s="15">
        <f t="shared" si="15"/>
        <v>76.980428704566634</v>
      </c>
      <c r="I45" s="12">
        <f t="shared" si="16"/>
        <v>988</v>
      </c>
      <c r="J45" s="15">
        <f>100*I45/$I$50</f>
        <v>35.667870036101085</v>
      </c>
      <c r="K45" s="15">
        <f t="shared" si="17"/>
        <v>23.019571295433366</v>
      </c>
    </row>
    <row r="46" spans="1:11" x14ac:dyDescent="0.25">
      <c r="A46" s="94"/>
      <c r="B46" s="8" t="s">
        <v>100</v>
      </c>
      <c r="C46" s="12">
        <v>3353</v>
      </c>
      <c r="D46" s="15">
        <v>30.031347962382444</v>
      </c>
      <c r="E46" s="9">
        <v>0.91404239542897026</v>
      </c>
      <c r="F46" s="12">
        <v>2436</v>
      </c>
      <c r="G46" s="15">
        <f t="shared" ref="G46:G49" si="20">100*F46/$F$50</f>
        <v>29.017272185824897</v>
      </c>
      <c r="H46" s="15">
        <f t="shared" si="15"/>
        <v>72.651356993736954</v>
      </c>
      <c r="I46" s="12">
        <f t="shared" si="16"/>
        <v>917</v>
      </c>
      <c r="J46" s="15">
        <f t="shared" ref="J46:J49" si="21">100*I46/$I$50</f>
        <v>33.104693140794225</v>
      </c>
      <c r="K46" s="15">
        <f t="shared" si="17"/>
        <v>27.34864300626305</v>
      </c>
    </row>
    <row r="47" spans="1:11" x14ac:dyDescent="0.25">
      <c r="A47" s="94"/>
      <c r="B47" s="8" t="s">
        <v>126</v>
      </c>
      <c r="C47" s="12">
        <v>1518</v>
      </c>
      <c r="D47" s="15">
        <v>13.596059113300493</v>
      </c>
      <c r="E47" s="9">
        <v>0.41381340777249531</v>
      </c>
      <c r="F47" s="12">
        <v>1194</v>
      </c>
      <c r="G47" s="15">
        <f t="shared" si="20"/>
        <v>14.222751637879691</v>
      </c>
      <c r="H47" s="15">
        <f t="shared" si="15"/>
        <v>78.656126482213438</v>
      </c>
      <c r="I47" s="12">
        <f t="shared" si="16"/>
        <v>324</v>
      </c>
      <c r="J47" s="15">
        <f t="shared" si="21"/>
        <v>11.696750902527075</v>
      </c>
      <c r="K47" s="15">
        <f t="shared" si="17"/>
        <v>21.343873517786562</v>
      </c>
    </row>
    <row r="48" spans="1:11" x14ac:dyDescent="0.25">
      <c r="A48" s="94"/>
      <c r="B48" s="8" t="s">
        <v>94</v>
      </c>
      <c r="C48" s="12">
        <v>985</v>
      </c>
      <c r="D48" s="15">
        <v>8.8222122704881318</v>
      </c>
      <c r="E48" s="9">
        <v>0.26851528765211324</v>
      </c>
      <c r="F48" s="12">
        <v>764</v>
      </c>
      <c r="G48" s="15">
        <f t="shared" si="20"/>
        <v>9.1006551518761167</v>
      </c>
      <c r="H48" s="15">
        <f t="shared" si="15"/>
        <v>77.563451776649742</v>
      </c>
      <c r="I48" s="12">
        <f t="shared" si="16"/>
        <v>221</v>
      </c>
      <c r="J48" s="15">
        <f t="shared" si="21"/>
        <v>7.9783393501805051</v>
      </c>
      <c r="K48" s="15">
        <f t="shared" si="17"/>
        <v>22.436548223350254</v>
      </c>
    </row>
    <row r="49" spans="1:11" x14ac:dyDescent="0.25">
      <c r="A49" s="94"/>
      <c r="B49" s="8" t="s">
        <v>4</v>
      </c>
      <c r="C49" s="12">
        <v>1017</v>
      </c>
      <c r="D49" s="15">
        <v>9.1088222122704874</v>
      </c>
      <c r="E49" s="9">
        <v>0.27723862694639506</v>
      </c>
      <c r="F49" s="12">
        <f>F50-SUM(F45:F48)</f>
        <v>697</v>
      </c>
      <c r="G49" s="15">
        <f t="shared" si="20"/>
        <v>8.3025610482430015</v>
      </c>
      <c r="H49" s="15">
        <f t="shared" si="15"/>
        <v>68.534906588003935</v>
      </c>
      <c r="I49" s="12">
        <f t="shared" si="16"/>
        <v>320</v>
      </c>
      <c r="J49" s="15">
        <f t="shared" si="21"/>
        <v>11.552346570397113</v>
      </c>
      <c r="K49" s="15">
        <f t="shared" si="17"/>
        <v>31.465093411996065</v>
      </c>
    </row>
    <row r="50" spans="1:11" x14ac:dyDescent="0.25">
      <c r="A50" s="95"/>
      <c r="B50" s="8" t="s">
        <v>8</v>
      </c>
      <c r="C50" s="12">
        <f>SUM(C45:C49)</f>
        <v>11165</v>
      </c>
      <c r="D50" s="13">
        <v>100</v>
      </c>
      <c r="E50" s="9">
        <v>3.043627600645527</v>
      </c>
      <c r="F50" s="12">
        <v>8395</v>
      </c>
      <c r="G50" s="13">
        <f>100*F50/$F$50</f>
        <v>100</v>
      </c>
      <c r="H50" s="15">
        <f t="shared" si="15"/>
        <v>75.190326914464848</v>
      </c>
      <c r="I50" s="12">
        <f t="shared" si="16"/>
        <v>2770</v>
      </c>
      <c r="J50" s="13">
        <f>100*I50/$I$50</f>
        <v>100</v>
      </c>
      <c r="K50" s="15">
        <f t="shared" si="17"/>
        <v>24.809673085535156</v>
      </c>
    </row>
    <row r="51" spans="1:11" x14ac:dyDescent="0.25">
      <c r="A51" s="90" t="s">
        <v>80</v>
      </c>
      <c r="B51" s="16" t="s">
        <v>127</v>
      </c>
      <c r="C51" s="17">
        <v>5861</v>
      </c>
      <c r="D51" s="18">
        <v>52.849413886384127</v>
      </c>
      <c r="E51" s="19">
        <v>1.5977341126183102</v>
      </c>
      <c r="F51" s="17">
        <v>3617</v>
      </c>
      <c r="G51" s="18">
        <f>100*F51/$F$57</f>
        <v>52.872387077912585</v>
      </c>
      <c r="H51" s="18">
        <f t="shared" si="15"/>
        <v>61.71301825627026</v>
      </c>
      <c r="I51" s="17">
        <f t="shared" si="16"/>
        <v>2244</v>
      </c>
      <c r="J51" s="18">
        <f>100*I51/$I$57</f>
        <v>52.812426453283123</v>
      </c>
      <c r="K51" s="18">
        <f t="shared" si="17"/>
        <v>38.28698174372974</v>
      </c>
    </row>
    <row r="52" spans="1:11" x14ac:dyDescent="0.25">
      <c r="A52" s="91"/>
      <c r="B52" s="16" t="s">
        <v>128</v>
      </c>
      <c r="C52" s="17">
        <v>1764</v>
      </c>
      <c r="D52" s="18">
        <v>15.906221821460775</v>
      </c>
      <c r="E52" s="19">
        <v>0.48087407859728704</v>
      </c>
      <c r="F52" s="17">
        <v>996</v>
      </c>
      <c r="G52" s="18">
        <f t="shared" ref="G52:G56" si="22">100*F52/$F$57</f>
        <v>14.559274959801199</v>
      </c>
      <c r="H52" s="18">
        <f t="shared" si="15"/>
        <v>56.462585034013607</v>
      </c>
      <c r="I52" s="17">
        <f t="shared" si="16"/>
        <v>768</v>
      </c>
      <c r="J52" s="18">
        <f t="shared" ref="J52:J56" si="23">100*I52/$I$57</f>
        <v>18.07484113909155</v>
      </c>
      <c r="K52" s="18">
        <f t="shared" si="17"/>
        <v>43.537414965986393</v>
      </c>
    </row>
    <row r="53" spans="1:11" x14ac:dyDescent="0.25">
      <c r="A53" s="91"/>
      <c r="B53" s="16" t="s">
        <v>129</v>
      </c>
      <c r="C53" s="17">
        <v>1142</v>
      </c>
      <c r="D53" s="18">
        <v>10.297565374211</v>
      </c>
      <c r="E53" s="19">
        <v>0.31131417106468356</v>
      </c>
      <c r="F53" s="17">
        <v>644</v>
      </c>
      <c r="G53" s="18">
        <f t="shared" si="22"/>
        <v>9.4138283876626225</v>
      </c>
      <c r="H53" s="18">
        <f t="shared" si="15"/>
        <v>56.392294220665498</v>
      </c>
      <c r="I53" s="17">
        <f t="shared" si="16"/>
        <v>498</v>
      </c>
      <c r="J53" s="18">
        <f t="shared" si="23"/>
        <v>11.720404801129678</v>
      </c>
      <c r="K53" s="18">
        <f t="shared" si="17"/>
        <v>43.607705779334502</v>
      </c>
    </row>
    <row r="54" spans="1:11" x14ac:dyDescent="0.25">
      <c r="A54" s="91"/>
      <c r="B54" s="16" t="s">
        <v>130</v>
      </c>
      <c r="C54" s="17">
        <v>954</v>
      </c>
      <c r="D54" s="18">
        <v>8.6023444544634806</v>
      </c>
      <c r="E54" s="19">
        <v>0.26006455271077766</v>
      </c>
      <c r="F54" s="17">
        <v>659</v>
      </c>
      <c r="G54" s="18">
        <f t="shared" si="22"/>
        <v>9.633094576816255</v>
      </c>
      <c r="H54" s="18">
        <f t="shared" si="15"/>
        <v>69.077568134171912</v>
      </c>
      <c r="I54" s="17">
        <f t="shared" si="16"/>
        <v>295</v>
      </c>
      <c r="J54" s="18">
        <f t="shared" si="23"/>
        <v>6.9428100729583431</v>
      </c>
      <c r="K54" s="18">
        <f t="shared" si="17"/>
        <v>30.922431865828091</v>
      </c>
    </row>
    <row r="55" spans="1:11" x14ac:dyDescent="0.25">
      <c r="A55" s="91"/>
      <c r="B55" s="16" t="s">
        <v>131</v>
      </c>
      <c r="C55" s="17">
        <v>701</v>
      </c>
      <c r="D55" s="18">
        <v>6.3210099188458067</v>
      </c>
      <c r="E55" s="19">
        <v>0.19109565141536181</v>
      </c>
      <c r="F55" s="17">
        <v>591</v>
      </c>
      <c r="G55" s="18">
        <f t="shared" si="22"/>
        <v>8.6390878526531214</v>
      </c>
      <c r="H55" s="18">
        <f t="shared" si="15"/>
        <v>84.308131241084169</v>
      </c>
      <c r="I55" s="17">
        <f t="shared" si="16"/>
        <v>110</v>
      </c>
      <c r="J55" s="18">
        <f t="shared" si="23"/>
        <v>2.588844433984467</v>
      </c>
      <c r="K55" s="18">
        <f t="shared" si="17"/>
        <v>15.691868758915835</v>
      </c>
    </row>
    <row r="56" spans="1:11" x14ac:dyDescent="0.25">
      <c r="A56" s="91"/>
      <c r="B56" s="16" t="s">
        <v>4</v>
      </c>
      <c r="C56" s="17">
        <v>668</v>
      </c>
      <c r="D56" s="18">
        <v>6.0234445446348062</v>
      </c>
      <c r="E56" s="19">
        <v>0.18209970776813364</v>
      </c>
      <c r="F56" s="17">
        <f>F57-SUM(F51:F55)</f>
        <v>334</v>
      </c>
      <c r="G56" s="18">
        <f t="shared" si="22"/>
        <v>4.8823271451542176</v>
      </c>
      <c r="H56" s="18">
        <f t="shared" si="15"/>
        <v>50</v>
      </c>
      <c r="I56" s="17">
        <f t="shared" si="16"/>
        <v>334</v>
      </c>
      <c r="J56" s="18">
        <f t="shared" si="23"/>
        <v>7.8606730995528356</v>
      </c>
      <c r="K56" s="18">
        <f t="shared" si="17"/>
        <v>50</v>
      </c>
    </row>
    <row r="57" spans="1:11" x14ac:dyDescent="0.25">
      <c r="A57" s="92"/>
      <c r="B57" s="16" t="s">
        <v>8</v>
      </c>
      <c r="C57" s="17">
        <f>SUM(C51:C56)</f>
        <v>11090</v>
      </c>
      <c r="D57" s="20">
        <v>100</v>
      </c>
      <c r="E57" s="19">
        <v>3.023182274174554</v>
      </c>
      <c r="F57" s="17">
        <v>6841</v>
      </c>
      <c r="G57" s="20">
        <f>100*F57/$F$57</f>
        <v>100</v>
      </c>
      <c r="H57" s="18">
        <f t="shared" si="15"/>
        <v>61.686203787195673</v>
      </c>
      <c r="I57" s="17">
        <f t="shared" si="16"/>
        <v>4249</v>
      </c>
      <c r="J57" s="20">
        <f>100*I57/$I$57</f>
        <v>100</v>
      </c>
      <c r="K57" s="18">
        <f t="shared" si="17"/>
        <v>38.313796212804327</v>
      </c>
    </row>
    <row r="58" spans="1:11" x14ac:dyDescent="0.25">
      <c r="A58" s="93" t="s">
        <v>81</v>
      </c>
      <c r="B58" s="8" t="s">
        <v>132</v>
      </c>
      <c r="C58" s="12">
        <v>4174</v>
      </c>
      <c r="D58" s="15">
        <v>44.267684802205963</v>
      </c>
      <c r="E58" s="9">
        <v>1.1378505691978889</v>
      </c>
      <c r="F58" s="12">
        <v>3429</v>
      </c>
      <c r="G58" s="15">
        <f>100*F58/$F$63</f>
        <v>43.687093897311762</v>
      </c>
      <c r="H58" s="15">
        <f t="shared" si="15"/>
        <v>82.151413512218497</v>
      </c>
      <c r="I58" s="12">
        <f t="shared" si="16"/>
        <v>745</v>
      </c>
      <c r="J58" s="15">
        <f>100*I58/$I$63</f>
        <v>47.151898734177216</v>
      </c>
      <c r="K58" s="15">
        <f t="shared" si="17"/>
        <v>17.848586487781503</v>
      </c>
    </row>
    <row r="59" spans="1:11" x14ac:dyDescent="0.25">
      <c r="A59" s="94"/>
      <c r="B59" s="8" t="s">
        <v>101</v>
      </c>
      <c r="C59" s="12">
        <v>1731</v>
      </c>
      <c r="D59" s="15">
        <v>18.358256442888958</v>
      </c>
      <c r="E59" s="9">
        <v>0.47187813495005887</v>
      </c>
      <c r="F59" s="12">
        <v>1455</v>
      </c>
      <c r="G59" s="15">
        <f t="shared" ref="G59:G62" si="24">100*F59/$F$63</f>
        <v>18.537393298509365</v>
      </c>
      <c r="H59" s="15">
        <f t="shared" si="15"/>
        <v>84.055459272097053</v>
      </c>
      <c r="I59" s="12">
        <f t="shared" si="16"/>
        <v>276</v>
      </c>
      <c r="J59" s="15">
        <f t="shared" ref="J59:J62" si="25">100*I59/$I$63</f>
        <v>17.468354430379748</v>
      </c>
      <c r="K59" s="15">
        <f t="shared" si="17"/>
        <v>15.944540727902947</v>
      </c>
    </row>
    <row r="60" spans="1:11" x14ac:dyDescent="0.25">
      <c r="A60" s="94"/>
      <c r="B60" s="8" t="s">
        <v>133</v>
      </c>
      <c r="C60" s="12">
        <v>1139</v>
      </c>
      <c r="D60" s="15">
        <v>12.079753950578004</v>
      </c>
      <c r="E60" s="9">
        <v>0.31049635800584463</v>
      </c>
      <c r="F60" s="12">
        <v>978</v>
      </c>
      <c r="G60" s="15">
        <f t="shared" si="24"/>
        <v>12.460186010956809</v>
      </c>
      <c r="H60" s="15">
        <f t="shared" si="15"/>
        <v>85.864793678665492</v>
      </c>
      <c r="I60" s="12">
        <f t="shared" si="16"/>
        <v>161</v>
      </c>
      <c r="J60" s="15">
        <f t="shared" si="25"/>
        <v>10.189873417721518</v>
      </c>
      <c r="K60" s="15">
        <f t="shared" si="17"/>
        <v>14.135206321334504</v>
      </c>
    </row>
    <row r="61" spans="1:11" x14ac:dyDescent="0.25">
      <c r="A61" s="94"/>
      <c r="B61" s="8" t="s">
        <v>95</v>
      </c>
      <c r="C61" s="12">
        <v>1067</v>
      </c>
      <c r="D61" s="15">
        <v>11.316152296107752</v>
      </c>
      <c r="E61" s="9">
        <v>0.29086884459371048</v>
      </c>
      <c r="F61" s="12">
        <v>936</v>
      </c>
      <c r="G61" s="15">
        <f t="shared" si="24"/>
        <v>11.925085998216334</v>
      </c>
      <c r="H61" s="15">
        <f t="shared" si="15"/>
        <v>87.722586691658861</v>
      </c>
      <c r="I61" s="12">
        <f t="shared" si="16"/>
        <v>131</v>
      </c>
      <c r="J61" s="15">
        <f t="shared" si="25"/>
        <v>8.2911392405063289</v>
      </c>
      <c r="K61" s="15">
        <f t="shared" si="17"/>
        <v>12.277413308341144</v>
      </c>
    </row>
    <row r="62" spans="1:11" x14ac:dyDescent="0.25">
      <c r="A62" s="94"/>
      <c r="B62" s="8" t="s">
        <v>4</v>
      </c>
      <c r="C62" s="12">
        <v>1318</v>
      </c>
      <c r="D62" s="15">
        <v>13.978152508219324</v>
      </c>
      <c r="E62" s="9">
        <v>0.35929253718323373</v>
      </c>
      <c r="F62" s="12">
        <f>F63-SUM(F58:F61)</f>
        <v>1051</v>
      </c>
      <c r="G62" s="15">
        <f t="shared" si="24"/>
        <v>13.390240795005733</v>
      </c>
      <c r="H62" s="15">
        <f t="shared" si="15"/>
        <v>79.742033383915029</v>
      </c>
      <c r="I62" s="12">
        <f t="shared" si="16"/>
        <v>267</v>
      </c>
      <c r="J62" s="15">
        <f t="shared" si="25"/>
        <v>16.898734177215189</v>
      </c>
      <c r="K62" s="15">
        <f t="shared" si="17"/>
        <v>20.257966616084978</v>
      </c>
    </row>
    <row r="63" spans="1:11" x14ac:dyDescent="0.25">
      <c r="A63" s="95"/>
      <c r="B63" s="8" t="s">
        <v>8</v>
      </c>
      <c r="C63" s="12">
        <f>SUM(C58:C62)</f>
        <v>9429</v>
      </c>
      <c r="D63" s="13">
        <v>100</v>
      </c>
      <c r="E63" s="9">
        <v>2.5703864439307367</v>
      </c>
      <c r="F63" s="12">
        <v>7849</v>
      </c>
      <c r="G63" s="13">
        <f>100*F63/$F$63</f>
        <v>100</v>
      </c>
      <c r="H63" s="15">
        <f t="shared" si="15"/>
        <v>83.243185915791713</v>
      </c>
      <c r="I63" s="12">
        <f t="shared" si="16"/>
        <v>1580</v>
      </c>
      <c r="J63" s="13">
        <f>100*I63/$I$63</f>
        <v>100</v>
      </c>
      <c r="K63" s="15">
        <f t="shared" si="17"/>
        <v>16.756814084208294</v>
      </c>
    </row>
    <row r="64" spans="1:11" x14ac:dyDescent="0.25">
      <c r="A64" s="90" t="s">
        <v>82</v>
      </c>
      <c r="B64" s="16" t="s">
        <v>137</v>
      </c>
      <c r="C64" s="17">
        <v>5687</v>
      </c>
      <c r="D64" s="18">
        <v>61.869016536118366</v>
      </c>
      <c r="E64" s="19">
        <v>1.5503009552056528</v>
      </c>
      <c r="F64" s="17">
        <v>543</v>
      </c>
      <c r="G64" s="18">
        <f>100*F64/$F$70</f>
        <v>58.957654723127035</v>
      </c>
      <c r="H64" s="18">
        <f t="shared" si="15"/>
        <v>9.5480921399683485</v>
      </c>
      <c r="I64" s="17">
        <f t="shared" si="16"/>
        <v>5144</v>
      </c>
      <c r="J64" s="18">
        <f>100*I64/$I$70</f>
        <v>62.193205174706804</v>
      </c>
      <c r="K64" s="18">
        <f t="shared" si="17"/>
        <v>90.451907860031653</v>
      </c>
    </row>
    <row r="65" spans="1:11" x14ac:dyDescent="0.25">
      <c r="A65" s="91"/>
      <c r="B65" s="16" t="s">
        <v>138</v>
      </c>
      <c r="C65" s="17">
        <v>1488</v>
      </c>
      <c r="D65" s="18">
        <v>16.187989556135769</v>
      </c>
      <c r="E65" s="19">
        <v>0.40563527718410608</v>
      </c>
      <c r="F65" s="17">
        <v>104</v>
      </c>
      <c r="G65" s="18">
        <f t="shared" ref="G65:G69" si="26">100*F65/$F$70</f>
        <v>11.292073832790445</v>
      </c>
      <c r="H65" s="18">
        <f t="shared" si="15"/>
        <v>6.989247311827957</v>
      </c>
      <c r="I65" s="17">
        <f t="shared" si="16"/>
        <v>1384</v>
      </c>
      <c r="J65" s="18">
        <f>100*I65/$I$70</f>
        <v>16.733164067222827</v>
      </c>
      <c r="K65" s="18">
        <f t="shared" si="17"/>
        <v>93.010752688172047</v>
      </c>
    </row>
    <row r="66" spans="1:11" x14ac:dyDescent="0.25">
      <c r="A66" s="91"/>
      <c r="B66" s="16" t="s">
        <v>134</v>
      </c>
      <c r="C66" s="17">
        <v>592</v>
      </c>
      <c r="D66" s="18">
        <v>6.4403829416884246</v>
      </c>
      <c r="E66" s="19">
        <v>0.16138177694421424</v>
      </c>
      <c r="F66" s="17">
        <v>79</v>
      </c>
      <c r="G66" s="18">
        <f t="shared" si="26"/>
        <v>8.5776330076004346</v>
      </c>
      <c r="H66" s="18">
        <f t="shared" si="15"/>
        <v>13.344594594594595</v>
      </c>
      <c r="I66" s="17">
        <f t="shared" si="16"/>
        <v>513</v>
      </c>
      <c r="J66" s="18">
        <f t="shared" ref="J66:J68" si="27">100*I66/$I$70</f>
        <v>6.2023939064200215</v>
      </c>
      <c r="K66" s="18">
        <f t="shared" si="17"/>
        <v>86.655405405405403</v>
      </c>
    </row>
    <row r="67" spans="1:11" x14ac:dyDescent="0.25">
      <c r="A67" s="91"/>
      <c r="B67" s="16" t="s">
        <v>135</v>
      </c>
      <c r="C67" s="17">
        <v>580</v>
      </c>
      <c r="D67" s="18">
        <v>6.309834638816362</v>
      </c>
      <c r="E67" s="19">
        <v>0.15811052470885856</v>
      </c>
      <c r="F67" s="17">
        <v>74</v>
      </c>
      <c r="G67" s="18">
        <f t="shared" si="26"/>
        <v>8.0347448425624322</v>
      </c>
      <c r="H67" s="18">
        <f t="shared" ref="H67:H98" si="28">100*F67/C67</f>
        <v>12.758620689655173</v>
      </c>
      <c r="I67" s="17">
        <f t="shared" ref="I67:I98" si="29">C67-F67</f>
        <v>506</v>
      </c>
      <c r="J67" s="18">
        <f t="shared" si="27"/>
        <v>6.117760851166727</v>
      </c>
      <c r="K67" s="18">
        <f t="shared" ref="K67:K98" si="30">100*I67/C67</f>
        <v>87.241379310344826</v>
      </c>
    </row>
    <row r="68" spans="1:11" x14ac:dyDescent="0.25">
      <c r="A68" s="91"/>
      <c r="B68" s="16" t="s">
        <v>136</v>
      </c>
      <c r="C68" s="17">
        <v>461</v>
      </c>
      <c r="D68" s="18">
        <v>5.0152306353350742</v>
      </c>
      <c r="E68" s="19">
        <v>0.12567060670824792</v>
      </c>
      <c r="F68" s="17">
        <v>16</v>
      </c>
      <c r="G68" s="18">
        <f t="shared" si="26"/>
        <v>1.7372421281216071</v>
      </c>
      <c r="H68" s="18">
        <f t="shared" si="28"/>
        <v>3.4707158351409979</v>
      </c>
      <c r="I68" s="17">
        <f t="shared" si="29"/>
        <v>445</v>
      </c>
      <c r="J68" s="18">
        <f t="shared" si="27"/>
        <v>5.380244226816588</v>
      </c>
      <c r="K68" s="18">
        <f t="shared" si="30"/>
        <v>96.529284164859007</v>
      </c>
    </row>
    <row r="69" spans="1:11" x14ac:dyDescent="0.25">
      <c r="A69" s="91"/>
      <c r="B69" s="16" t="s">
        <v>4</v>
      </c>
      <c r="C69" s="17">
        <v>384</v>
      </c>
      <c r="D69" s="18">
        <v>4.1775456919060057</v>
      </c>
      <c r="E69" s="19">
        <v>0.10468007153138222</v>
      </c>
      <c r="F69" s="17">
        <f>F70-SUM(F64:F68)</f>
        <v>105</v>
      </c>
      <c r="G69" s="18">
        <f t="shared" si="26"/>
        <v>11.400651465798045</v>
      </c>
      <c r="H69" s="18">
        <f t="shared" si="28"/>
        <v>27.34375</v>
      </c>
      <c r="I69" s="17">
        <f t="shared" si="29"/>
        <v>279</v>
      </c>
      <c r="J69" s="18">
        <f>100*I69/$I$70</f>
        <v>3.3732317736670292</v>
      </c>
      <c r="K69" s="18">
        <f t="shared" si="30"/>
        <v>72.65625</v>
      </c>
    </row>
    <row r="70" spans="1:11" x14ac:dyDescent="0.25">
      <c r="A70" s="92"/>
      <c r="B70" s="16" t="s">
        <v>8</v>
      </c>
      <c r="C70" s="17">
        <f>SUM(C64:C69)</f>
        <v>9192</v>
      </c>
      <c r="D70" s="20">
        <v>100</v>
      </c>
      <c r="E70" s="19">
        <v>2.5057792122824618</v>
      </c>
      <c r="F70" s="17">
        <v>921</v>
      </c>
      <c r="G70" s="20">
        <f>100*F70/$F$70</f>
        <v>100</v>
      </c>
      <c r="H70" s="18">
        <f t="shared" si="28"/>
        <v>10.01958224543081</v>
      </c>
      <c r="I70" s="17">
        <f t="shared" si="29"/>
        <v>8271</v>
      </c>
      <c r="J70" s="20">
        <f>100*I70/$I$70</f>
        <v>100</v>
      </c>
      <c r="K70" s="18">
        <f t="shared" si="30"/>
        <v>89.980417754569189</v>
      </c>
    </row>
    <row r="71" spans="1:11" x14ac:dyDescent="0.25">
      <c r="A71" s="93" t="s">
        <v>83</v>
      </c>
      <c r="B71" s="8" t="s">
        <v>139</v>
      </c>
      <c r="C71" s="12">
        <v>2233</v>
      </c>
      <c r="D71" s="15">
        <v>36.332574031890658</v>
      </c>
      <c r="E71" s="9">
        <v>0.60872552012910541</v>
      </c>
      <c r="F71" s="12">
        <v>1876</v>
      </c>
      <c r="G71" s="15">
        <f>100*F71/$F$76</f>
        <v>36.244204018547144</v>
      </c>
      <c r="H71" s="15">
        <f t="shared" si="28"/>
        <v>84.012539184952985</v>
      </c>
      <c r="I71" s="12">
        <f t="shared" si="29"/>
        <v>357</v>
      </c>
      <c r="J71" s="15">
        <f>100*I71/$I$76</f>
        <v>36.804123711340203</v>
      </c>
      <c r="K71" s="15">
        <f t="shared" si="30"/>
        <v>15.987460815047022</v>
      </c>
    </row>
    <row r="72" spans="1:11" x14ac:dyDescent="0.25">
      <c r="A72" s="94"/>
      <c r="B72" s="8" t="s">
        <v>140</v>
      </c>
      <c r="C72" s="12">
        <v>1465</v>
      </c>
      <c r="D72" s="15">
        <v>23.836641718190695</v>
      </c>
      <c r="E72" s="9">
        <v>0.39936537706634101</v>
      </c>
      <c r="F72" s="12">
        <v>1264</v>
      </c>
      <c r="G72" s="15">
        <f t="shared" ref="G72:G75" si="31">100*F72/$F$76</f>
        <v>24.420401854714065</v>
      </c>
      <c r="H72" s="15">
        <f t="shared" si="28"/>
        <v>86.279863481228674</v>
      </c>
      <c r="I72" s="12">
        <f t="shared" si="29"/>
        <v>201</v>
      </c>
      <c r="J72" s="15">
        <f t="shared" ref="J72:J75" si="32">100*I72/$I$76</f>
        <v>20.721649484536083</v>
      </c>
      <c r="K72" s="15">
        <f t="shared" si="30"/>
        <v>13.720136518771332</v>
      </c>
    </row>
    <row r="73" spans="1:11" x14ac:dyDescent="0.25">
      <c r="A73" s="94"/>
      <c r="B73" s="8" t="s">
        <v>141</v>
      </c>
      <c r="C73" s="12">
        <v>1169</v>
      </c>
      <c r="D73" s="15">
        <v>19.020501138952163</v>
      </c>
      <c r="E73" s="9">
        <v>0.31867448859423386</v>
      </c>
      <c r="F73" s="12">
        <v>985</v>
      </c>
      <c r="G73" s="15">
        <f t="shared" si="31"/>
        <v>19.03013910355487</v>
      </c>
      <c r="H73" s="15">
        <f t="shared" si="28"/>
        <v>84.260051325919591</v>
      </c>
      <c r="I73" s="12">
        <f t="shared" si="29"/>
        <v>184</v>
      </c>
      <c r="J73" s="15">
        <f t="shared" si="32"/>
        <v>18.969072164948454</v>
      </c>
      <c r="K73" s="15">
        <f t="shared" si="30"/>
        <v>15.739948674080411</v>
      </c>
    </row>
    <row r="74" spans="1:11" x14ac:dyDescent="0.25">
      <c r="A74" s="94"/>
      <c r="B74" s="8" t="s">
        <v>142</v>
      </c>
      <c r="C74" s="12">
        <v>782</v>
      </c>
      <c r="D74" s="15">
        <v>12.723722746501791</v>
      </c>
      <c r="E74" s="9">
        <v>0.21317660400401273</v>
      </c>
      <c r="F74" s="12">
        <v>671</v>
      </c>
      <c r="G74" s="15">
        <f t="shared" si="31"/>
        <v>12.963678516228748</v>
      </c>
      <c r="H74" s="15">
        <f t="shared" si="28"/>
        <v>85.80562659846548</v>
      </c>
      <c r="I74" s="12">
        <f t="shared" si="29"/>
        <v>111</v>
      </c>
      <c r="J74" s="15">
        <f t="shared" si="32"/>
        <v>11.443298969072165</v>
      </c>
      <c r="K74" s="15">
        <f t="shared" si="30"/>
        <v>14.194373401534527</v>
      </c>
    </row>
    <row r="75" spans="1:11" x14ac:dyDescent="0.25">
      <c r="A75" s="94"/>
      <c r="B75" s="8" t="s">
        <v>4</v>
      </c>
      <c r="C75" s="12">
        <v>497</v>
      </c>
      <c r="D75" s="15">
        <v>8.0865603644646917</v>
      </c>
      <c r="E75" s="9">
        <v>0.135484363414315</v>
      </c>
      <c r="F75" s="12">
        <f>F76-SUM(F71:F74)</f>
        <v>380</v>
      </c>
      <c r="G75" s="15">
        <f t="shared" si="31"/>
        <v>7.3415765069551782</v>
      </c>
      <c r="H75" s="15">
        <f t="shared" si="28"/>
        <v>76.458752515090538</v>
      </c>
      <c r="I75" s="12">
        <f t="shared" si="29"/>
        <v>117</v>
      </c>
      <c r="J75" s="15">
        <f t="shared" si="32"/>
        <v>12.061855670103093</v>
      </c>
      <c r="K75" s="15">
        <f t="shared" si="30"/>
        <v>23.541247484909455</v>
      </c>
    </row>
    <row r="76" spans="1:11" x14ac:dyDescent="0.25">
      <c r="A76" s="95"/>
      <c r="B76" s="8" t="s">
        <v>8</v>
      </c>
      <c r="C76" s="12">
        <f>SUM(C71:C75)</f>
        <v>6146</v>
      </c>
      <c r="D76" s="13">
        <v>100</v>
      </c>
      <c r="E76" s="9">
        <v>1.675426353208008</v>
      </c>
      <c r="F76" s="12">
        <v>5176</v>
      </c>
      <c r="G76" s="13">
        <f>100*F76/$F$76</f>
        <v>100</v>
      </c>
      <c r="H76" s="15">
        <f t="shared" si="28"/>
        <v>84.217377155873734</v>
      </c>
      <c r="I76" s="12">
        <f t="shared" si="29"/>
        <v>970</v>
      </c>
      <c r="J76" s="13">
        <f>100*I76/$I$76</f>
        <v>100</v>
      </c>
      <c r="K76" s="15">
        <f t="shared" si="30"/>
        <v>15.78262284412626</v>
      </c>
    </row>
    <row r="77" spans="1:11" x14ac:dyDescent="0.25">
      <c r="A77" s="90" t="s">
        <v>84</v>
      </c>
      <c r="B77" s="16" t="s">
        <v>143</v>
      </c>
      <c r="C77" s="17">
        <v>2137</v>
      </c>
      <c r="D77" s="18">
        <v>35.380794701986758</v>
      </c>
      <c r="E77" s="19">
        <v>0.58255550224625985</v>
      </c>
      <c r="F77" s="17">
        <v>966</v>
      </c>
      <c r="G77" s="18">
        <f>100*F77/$F$84</f>
        <v>30.377358490566039</v>
      </c>
      <c r="H77" s="18">
        <f t="shared" si="28"/>
        <v>45.203556387459052</v>
      </c>
      <c r="I77" s="17">
        <f t="shared" si="29"/>
        <v>1171</v>
      </c>
      <c r="J77" s="18">
        <f>100*I77/$I$84</f>
        <v>40.944055944055947</v>
      </c>
      <c r="K77" s="18">
        <f t="shared" si="30"/>
        <v>54.796443612540948</v>
      </c>
    </row>
    <row r="78" spans="1:11" x14ac:dyDescent="0.25">
      <c r="A78" s="91"/>
      <c r="B78" s="16" t="s">
        <v>98</v>
      </c>
      <c r="C78" s="17">
        <v>1567</v>
      </c>
      <c r="D78" s="18">
        <v>25.943708609271525</v>
      </c>
      <c r="E78" s="19">
        <v>0.42717102106686439</v>
      </c>
      <c r="F78" s="17">
        <v>864</v>
      </c>
      <c r="G78" s="18">
        <f t="shared" ref="G78:G82" si="33">100*F78/$F$84</f>
        <v>27.169811320754718</v>
      </c>
      <c r="H78" s="18">
        <f t="shared" si="28"/>
        <v>55.137204850031907</v>
      </c>
      <c r="I78" s="17">
        <f t="shared" si="29"/>
        <v>703</v>
      </c>
      <c r="J78" s="18">
        <f t="shared" ref="J78:J83" si="34">100*I78/$I$84</f>
        <v>24.58041958041958</v>
      </c>
      <c r="K78" s="18">
        <f t="shared" si="30"/>
        <v>44.862795149968093</v>
      </c>
    </row>
    <row r="79" spans="1:11" x14ac:dyDescent="0.25">
      <c r="A79" s="91"/>
      <c r="B79" s="16" t="s">
        <v>92</v>
      </c>
      <c r="C79" s="17">
        <v>739</v>
      </c>
      <c r="D79" s="18">
        <v>12.235099337748345</v>
      </c>
      <c r="E79" s="19">
        <v>0.20145461682732149</v>
      </c>
      <c r="F79" s="17">
        <v>393</v>
      </c>
      <c r="G79" s="18">
        <f t="shared" si="33"/>
        <v>12.358490566037736</v>
      </c>
      <c r="H79" s="18">
        <f t="shared" si="28"/>
        <v>53.179972936400539</v>
      </c>
      <c r="I79" s="17">
        <f t="shared" si="29"/>
        <v>346</v>
      </c>
      <c r="J79" s="18">
        <f t="shared" si="34"/>
        <v>12.097902097902098</v>
      </c>
      <c r="K79" s="18">
        <f t="shared" si="30"/>
        <v>46.820027063599461</v>
      </c>
    </row>
    <row r="80" spans="1:11" x14ac:dyDescent="0.25">
      <c r="A80" s="91"/>
      <c r="B80" s="16" t="s">
        <v>144</v>
      </c>
      <c r="C80" s="17">
        <v>613</v>
      </c>
      <c r="D80" s="18">
        <v>10.149006622516556</v>
      </c>
      <c r="E80" s="19">
        <v>0.16710646835608672</v>
      </c>
      <c r="F80" s="17">
        <v>413</v>
      </c>
      <c r="G80" s="18">
        <f t="shared" si="33"/>
        <v>12.987421383647799</v>
      </c>
      <c r="H80" s="18">
        <f t="shared" si="28"/>
        <v>67.373572593800972</v>
      </c>
      <c r="I80" s="17">
        <f t="shared" si="29"/>
        <v>200</v>
      </c>
      <c r="J80" s="18">
        <f t="shared" si="34"/>
        <v>6.9930069930069934</v>
      </c>
      <c r="K80" s="18">
        <f t="shared" si="30"/>
        <v>32.626427406199021</v>
      </c>
    </row>
    <row r="81" spans="1:11" x14ac:dyDescent="0.25">
      <c r="A81" s="91"/>
      <c r="B81" s="16" t="s">
        <v>145</v>
      </c>
      <c r="C81" s="17">
        <v>465</v>
      </c>
      <c r="D81" s="18">
        <v>7.6986754966887414</v>
      </c>
      <c r="E81" s="19">
        <v>0.12676102412003315</v>
      </c>
      <c r="F81" s="17">
        <v>363</v>
      </c>
      <c r="G81" s="18">
        <f t="shared" si="33"/>
        <v>11.415094339622641</v>
      </c>
      <c r="H81" s="18">
        <f t="shared" si="28"/>
        <v>78.064516129032256</v>
      </c>
      <c r="I81" s="17">
        <f t="shared" si="29"/>
        <v>102</v>
      </c>
      <c r="J81" s="18">
        <f t="shared" si="34"/>
        <v>3.5664335664335662</v>
      </c>
      <c r="K81" s="18">
        <f t="shared" si="30"/>
        <v>21.93548387096774</v>
      </c>
    </row>
    <row r="82" spans="1:11" x14ac:dyDescent="0.25">
      <c r="A82" s="91"/>
      <c r="B82" s="16" t="s">
        <v>147</v>
      </c>
      <c r="C82" s="17">
        <v>204</v>
      </c>
      <c r="D82" s="18">
        <v>3.3774834437086092</v>
      </c>
      <c r="E82" s="19">
        <v>5.5611288001046803E-2</v>
      </c>
      <c r="F82" s="17">
        <v>43</v>
      </c>
      <c r="G82" s="18">
        <f t="shared" si="33"/>
        <v>1.3522012578616351</v>
      </c>
      <c r="H82" s="18">
        <f t="shared" si="28"/>
        <v>21.078431372549019</v>
      </c>
      <c r="I82" s="17">
        <f t="shared" si="29"/>
        <v>161</v>
      </c>
      <c r="J82" s="18">
        <f t="shared" si="34"/>
        <v>5.6293706293706292</v>
      </c>
      <c r="K82" s="18">
        <f t="shared" si="30"/>
        <v>78.921568627450981</v>
      </c>
    </row>
    <row r="83" spans="1:11" x14ac:dyDescent="0.25">
      <c r="A83" s="91"/>
      <c r="B83" s="16" t="s">
        <v>4</v>
      </c>
      <c r="C83" s="17">
        <v>315</v>
      </c>
      <c r="D83" s="18">
        <v>5.2152317880794703</v>
      </c>
      <c r="E83" s="19">
        <v>8.5870371178086977E-2</v>
      </c>
      <c r="F83" s="17">
        <f>F84-SUM(F77:F82)</f>
        <v>138</v>
      </c>
      <c r="G83" s="18">
        <f>100*F83/$F$84</f>
        <v>4.3396226415094343</v>
      </c>
      <c r="H83" s="18">
        <f t="shared" si="28"/>
        <v>43.80952380952381</v>
      </c>
      <c r="I83" s="17">
        <f t="shared" si="29"/>
        <v>177</v>
      </c>
      <c r="J83" s="18">
        <f t="shared" si="34"/>
        <v>6.1888111888111892</v>
      </c>
      <c r="K83" s="18">
        <f t="shared" si="30"/>
        <v>56.19047619047619</v>
      </c>
    </row>
    <row r="84" spans="1:11" x14ac:dyDescent="0.25">
      <c r="A84" s="92"/>
      <c r="B84" s="16" t="s">
        <v>8</v>
      </c>
      <c r="C84" s="17">
        <f>SUM(C77:C83)</f>
        <v>6040</v>
      </c>
      <c r="D84" s="20">
        <v>100</v>
      </c>
      <c r="E84" s="19">
        <v>1.6465302917956994</v>
      </c>
      <c r="F84" s="17">
        <v>3180</v>
      </c>
      <c r="G84" s="20">
        <f>100*F84/$F$84</f>
        <v>100</v>
      </c>
      <c r="H84" s="18">
        <f t="shared" si="28"/>
        <v>52.649006622516559</v>
      </c>
      <c r="I84" s="17">
        <f t="shared" si="29"/>
        <v>2860</v>
      </c>
      <c r="J84" s="20">
        <f>100*I84/$I$84</f>
        <v>100</v>
      </c>
      <c r="K84" s="18">
        <f t="shared" si="30"/>
        <v>47.350993377483441</v>
      </c>
    </row>
    <row r="85" spans="1:11" x14ac:dyDescent="0.25">
      <c r="A85" s="93" t="s">
        <v>85</v>
      </c>
      <c r="B85" s="8" t="s">
        <v>148</v>
      </c>
      <c r="C85" s="12">
        <v>4594</v>
      </c>
      <c r="D85" s="15">
        <v>78.40928486089777</v>
      </c>
      <c r="E85" s="9">
        <v>1.2523443974353383</v>
      </c>
      <c r="F85" s="12">
        <v>547</v>
      </c>
      <c r="G85" s="15">
        <f>100*F85/$F$88</f>
        <v>77.478753541076486</v>
      </c>
      <c r="H85" s="15">
        <f t="shared" si="28"/>
        <v>11.906835002176752</v>
      </c>
      <c r="I85" s="12">
        <f t="shared" si="29"/>
        <v>4047</v>
      </c>
      <c r="J85" s="15">
        <f>100*I85/$I$88</f>
        <v>78.5367746943528</v>
      </c>
      <c r="K85" s="15">
        <f t="shared" si="30"/>
        <v>88.093164997823251</v>
      </c>
    </row>
    <row r="86" spans="1:11" x14ac:dyDescent="0.25">
      <c r="A86" s="94"/>
      <c r="B86" s="8" t="s">
        <v>149</v>
      </c>
      <c r="C86" s="12">
        <v>741</v>
      </c>
      <c r="D86" s="15">
        <v>12.64720942140297</v>
      </c>
      <c r="E86" s="9">
        <v>0.20199982553321411</v>
      </c>
      <c r="F86" s="12">
        <v>63</v>
      </c>
      <c r="G86" s="15">
        <f t="shared" ref="G86:G87" si="35">100*F86/$F$88</f>
        <v>8.9235127478753533</v>
      </c>
      <c r="H86" s="15">
        <f t="shared" si="28"/>
        <v>8.5020242914979764</v>
      </c>
      <c r="I86" s="12">
        <f t="shared" si="29"/>
        <v>678</v>
      </c>
      <c r="J86" s="15">
        <f t="shared" ref="J86:J87" si="36">100*I86/$I$88</f>
        <v>13.157384048127305</v>
      </c>
      <c r="K86" s="15">
        <f t="shared" si="30"/>
        <v>91.497975708502025</v>
      </c>
    </row>
    <row r="87" spans="1:11" x14ac:dyDescent="0.25">
      <c r="A87" s="94"/>
      <c r="B87" s="8" t="s">
        <v>4</v>
      </c>
      <c r="C87" s="12">
        <v>524</v>
      </c>
      <c r="D87" s="15">
        <v>8.9435057176992654</v>
      </c>
      <c r="E87" s="9">
        <v>0.14284468094386532</v>
      </c>
      <c r="F87" s="12">
        <f>F88-SUM(F85:F86)</f>
        <v>96</v>
      </c>
      <c r="G87" s="15">
        <f t="shared" si="35"/>
        <v>13.597733711048159</v>
      </c>
      <c r="H87" s="15">
        <f t="shared" si="28"/>
        <v>18.320610687022899</v>
      </c>
      <c r="I87" s="12">
        <f t="shared" si="29"/>
        <v>428</v>
      </c>
      <c r="J87" s="15">
        <f t="shared" si="36"/>
        <v>8.3058412575198908</v>
      </c>
      <c r="K87" s="15">
        <f t="shared" si="30"/>
        <v>81.679389312977094</v>
      </c>
    </row>
    <row r="88" spans="1:11" x14ac:dyDescent="0.25">
      <c r="A88" s="95"/>
      <c r="B88" s="8" t="s">
        <v>8</v>
      </c>
      <c r="C88" s="12">
        <f>SUM(C85:C87)</f>
        <v>5859</v>
      </c>
      <c r="D88" s="13">
        <v>100</v>
      </c>
      <c r="E88" s="9">
        <v>1.5971889039124176</v>
      </c>
      <c r="F88" s="12">
        <v>706</v>
      </c>
      <c r="G88" s="13">
        <f>100*F88/$F$88</f>
        <v>100</v>
      </c>
      <c r="H88" s="15">
        <f t="shared" si="28"/>
        <v>12.04983785628947</v>
      </c>
      <c r="I88" s="12">
        <f t="shared" si="29"/>
        <v>5153</v>
      </c>
      <c r="J88" s="13">
        <f>100*I88/$I$88</f>
        <v>100</v>
      </c>
      <c r="K88" s="15">
        <f t="shared" si="30"/>
        <v>87.950162143710529</v>
      </c>
    </row>
    <row r="89" spans="1:11" x14ac:dyDescent="0.25">
      <c r="A89" s="90" t="s">
        <v>86</v>
      </c>
      <c r="B89" s="16" t="s">
        <v>150</v>
      </c>
      <c r="C89" s="17">
        <v>2133</v>
      </c>
      <c r="D89" s="18">
        <v>42.771205133346704</v>
      </c>
      <c r="E89" s="19">
        <v>0.58146508483447468</v>
      </c>
      <c r="F89" s="17">
        <v>1205</v>
      </c>
      <c r="G89" s="18">
        <f>100*F89/$F$95</f>
        <v>44.399410464259397</v>
      </c>
      <c r="H89" s="18">
        <f t="shared" si="28"/>
        <v>56.493202062822313</v>
      </c>
      <c r="I89" s="17">
        <f t="shared" si="29"/>
        <v>928</v>
      </c>
      <c r="J89" s="18">
        <f>100*I89/$I$95</f>
        <v>40.827100747910251</v>
      </c>
      <c r="K89" s="18">
        <f t="shared" si="30"/>
        <v>43.506797937177687</v>
      </c>
    </row>
    <row r="90" spans="1:11" x14ac:dyDescent="0.25">
      <c r="A90" s="91"/>
      <c r="B90" s="16" t="s">
        <v>151</v>
      </c>
      <c r="C90" s="17">
        <v>767</v>
      </c>
      <c r="D90" s="18">
        <v>15.379987968718668</v>
      </c>
      <c r="E90" s="19">
        <v>0.20908753870981811</v>
      </c>
      <c r="F90" s="17">
        <v>370</v>
      </c>
      <c r="G90" s="18">
        <f t="shared" ref="G90:G94" si="37">100*F90/$F$95</f>
        <v>13.633014001473839</v>
      </c>
      <c r="H90" s="18">
        <f t="shared" si="28"/>
        <v>48.239895697522819</v>
      </c>
      <c r="I90" s="17">
        <f t="shared" si="29"/>
        <v>397</v>
      </c>
      <c r="J90" s="18">
        <f t="shared" ref="J90:J93" si="38">100*I90/$I$95</f>
        <v>17.465904091509017</v>
      </c>
      <c r="K90" s="18">
        <f t="shared" si="30"/>
        <v>51.760104302477181</v>
      </c>
    </row>
    <row r="91" spans="1:11" x14ac:dyDescent="0.25">
      <c r="A91" s="91"/>
      <c r="B91" s="16" t="s">
        <v>152</v>
      </c>
      <c r="C91" s="17">
        <v>674</v>
      </c>
      <c r="D91" s="18">
        <v>13.51513936234209</v>
      </c>
      <c r="E91" s="19">
        <v>0.18373533388581148</v>
      </c>
      <c r="F91" s="17">
        <v>295</v>
      </c>
      <c r="G91" s="18">
        <f t="shared" si="37"/>
        <v>10.869565217391305</v>
      </c>
      <c r="H91" s="18">
        <f t="shared" si="28"/>
        <v>43.768545994065285</v>
      </c>
      <c r="I91" s="17">
        <f t="shared" si="29"/>
        <v>379</v>
      </c>
      <c r="J91" s="18">
        <f t="shared" si="38"/>
        <v>16.673999120105588</v>
      </c>
      <c r="K91" s="18">
        <f t="shared" si="30"/>
        <v>56.231454005934715</v>
      </c>
    </row>
    <row r="92" spans="1:11" x14ac:dyDescent="0.25">
      <c r="A92" s="91"/>
      <c r="B92" s="16" t="s">
        <v>153</v>
      </c>
      <c r="C92" s="17">
        <v>530</v>
      </c>
      <c r="D92" s="18">
        <v>10.627631842791256</v>
      </c>
      <c r="E92" s="19">
        <v>0.14448030706154316</v>
      </c>
      <c r="F92" s="17">
        <v>383</v>
      </c>
      <c r="G92" s="18">
        <f t="shared" si="37"/>
        <v>14.112011790714812</v>
      </c>
      <c r="H92" s="18">
        <f t="shared" si="28"/>
        <v>72.264150943396231</v>
      </c>
      <c r="I92" s="17">
        <f t="shared" si="29"/>
        <v>147</v>
      </c>
      <c r="J92" s="18">
        <f t="shared" si="38"/>
        <v>6.4672239331280243</v>
      </c>
      <c r="K92" s="18">
        <f t="shared" si="30"/>
        <v>27.735849056603772</v>
      </c>
    </row>
    <row r="93" spans="1:11" x14ac:dyDescent="0.25">
      <c r="A93" s="91"/>
      <c r="B93" s="16" t="s">
        <v>154</v>
      </c>
      <c r="C93" s="17">
        <v>502</v>
      </c>
      <c r="D93" s="18">
        <v>10.06617204732304</v>
      </c>
      <c r="E93" s="19">
        <v>0.13684738517904654</v>
      </c>
      <c r="F93" s="17">
        <v>291</v>
      </c>
      <c r="G93" s="18">
        <f t="shared" si="37"/>
        <v>10.722181282240236</v>
      </c>
      <c r="H93" s="18">
        <f t="shared" si="28"/>
        <v>57.968127490039841</v>
      </c>
      <c r="I93" s="17">
        <f t="shared" si="29"/>
        <v>211</v>
      </c>
      <c r="J93" s="18">
        <f t="shared" si="38"/>
        <v>9.2828860536735593</v>
      </c>
      <c r="K93" s="18">
        <f t="shared" si="30"/>
        <v>42.031872509960159</v>
      </c>
    </row>
    <row r="94" spans="1:11" x14ac:dyDescent="0.25">
      <c r="A94" s="91"/>
      <c r="B94" s="16" t="s">
        <v>4</v>
      </c>
      <c r="C94" s="17">
        <v>381</v>
      </c>
      <c r="D94" s="18">
        <v>7.6398636454782434</v>
      </c>
      <c r="E94" s="19">
        <v>0.1038622584725433</v>
      </c>
      <c r="F94" s="17">
        <f>F95-SUM(F89:F93)</f>
        <v>170</v>
      </c>
      <c r="G94" s="18">
        <f t="shared" si="37"/>
        <v>6.2638172439204123</v>
      </c>
      <c r="H94" s="18">
        <f t="shared" si="28"/>
        <v>44.619422572178479</v>
      </c>
      <c r="I94" s="17">
        <f t="shared" si="29"/>
        <v>211</v>
      </c>
      <c r="J94" s="18">
        <f>100*I94/$I$95</f>
        <v>9.2828860536735593</v>
      </c>
      <c r="K94" s="18">
        <f t="shared" si="30"/>
        <v>55.380577427821521</v>
      </c>
    </row>
    <row r="95" spans="1:11" x14ac:dyDescent="0.25">
      <c r="A95" s="92"/>
      <c r="B95" s="16" t="s">
        <v>8</v>
      </c>
      <c r="C95" s="17">
        <f>SUM(C89:C94)</f>
        <v>4987</v>
      </c>
      <c r="D95" s="20">
        <v>100</v>
      </c>
      <c r="E95" s="19">
        <v>1.3594779081432373</v>
      </c>
      <c r="F95" s="17">
        <v>2714</v>
      </c>
      <c r="G95" s="20">
        <f>100*F95/$F$95</f>
        <v>100</v>
      </c>
      <c r="H95" s="18">
        <f t="shared" si="28"/>
        <v>54.421495889312212</v>
      </c>
      <c r="I95" s="17">
        <f t="shared" si="29"/>
        <v>2273</v>
      </c>
      <c r="J95" s="20">
        <f>100*I95/$I$95</f>
        <v>100</v>
      </c>
      <c r="K95" s="18">
        <f t="shared" si="30"/>
        <v>45.578504110687788</v>
      </c>
    </row>
    <row r="96" spans="1:11" x14ac:dyDescent="0.25">
      <c r="A96" s="96" t="s">
        <v>87</v>
      </c>
      <c r="B96" s="8" t="s">
        <v>155</v>
      </c>
      <c r="C96" s="12">
        <v>2016</v>
      </c>
      <c r="D96" s="15">
        <v>41.303011677934848</v>
      </c>
      <c r="E96" s="9">
        <v>0.54957037553975663</v>
      </c>
      <c r="F96" s="12">
        <v>1087</v>
      </c>
      <c r="G96" s="15">
        <f>100*F96/$F$103</f>
        <v>37.328296703296701</v>
      </c>
      <c r="H96" s="15">
        <f t="shared" si="28"/>
        <v>53.918650793650791</v>
      </c>
      <c r="I96" s="12">
        <f t="shared" si="29"/>
        <v>929</v>
      </c>
      <c r="J96" s="15">
        <f>100*I96/$I$103</f>
        <v>47.18131030980193</v>
      </c>
      <c r="K96" s="15">
        <f t="shared" si="30"/>
        <v>46.081349206349209</v>
      </c>
    </row>
    <row r="97" spans="1:11" x14ac:dyDescent="0.25">
      <c r="A97" s="97"/>
      <c r="B97" s="8" t="s">
        <v>91</v>
      </c>
      <c r="C97" s="12">
        <v>755</v>
      </c>
      <c r="D97" s="15">
        <v>15.468141774226593</v>
      </c>
      <c r="E97" s="9">
        <v>0.20581628647446243</v>
      </c>
      <c r="F97" s="12">
        <v>522</v>
      </c>
      <c r="G97" s="15">
        <f t="shared" ref="G97:G102" si="39">100*F97/$F$103</f>
        <v>17.925824175824175</v>
      </c>
      <c r="H97" s="15">
        <f t="shared" si="28"/>
        <v>69.139072847682115</v>
      </c>
      <c r="I97" s="12">
        <f t="shared" si="29"/>
        <v>233</v>
      </c>
      <c r="J97" s="15">
        <f t="shared" ref="J97:J102" si="40">100*I97/$I$103</f>
        <v>11.833417978669376</v>
      </c>
      <c r="K97" s="15">
        <f t="shared" si="30"/>
        <v>30.860927152317881</v>
      </c>
    </row>
    <row r="98" spans="1:11" x14ac:dyDescent="0.25">
      <c r="A98" s="97"/>
      <c r="B98" s="8" t="s">
        <v>96</v>
      </c>
      <c r="C98" s="12">
        <v>635</v>
      </c>
      <c r="D98" s="15">
        <v>13.009629174349518</v>
      </c>
      <c r="E98" s="9">
        <v>0.17310376412090547</v>
      </c>
      <c r="F98" s="12">
        <v>427</v>
      </c>
      <c r="G98" s="15">
        <f t="shared" si="39"/>
        <v>14.663461538461538</v>
      </c>
      <c r="H98" s="15">
        <f t="shared" si="28"/>
        <v>67.244094488188978</v>
      </c>
      <c r="I98" s="12">
        <f t="shared" si="29"/>
        <v>208</v>
      </c>
      <c r="J98" s="15">
        <f t="shared" si="40"/>
        <v>10.563737938039614</v>
      </c>
      <c r="K98" s="15">
        <f t="shared" si="30"/>
        <v>32.755905511811022</v>
      </c>
    </row>
    <row r="99" spans="1:11" x14ac:dyDescent="0.25">
      <c r="A99" s="97"/>
      <c r="B99" s="8" t="s">
        <v>146</v>
      </c>
      <c r="C99" s="12">
        <v>387</v>
      </c>
      <c r="D99" s="15">
        <v>7.9287031346035652</v>
      </c>
      <c r="E99" s="9">
        <v>0.10549788459022114</v>
      </c>
      <c r="F99" s="12">
        <v>145</v>
      </c>
      <c r="G99" s="15">
        <f t="shared" si="39"/>
        <v>4.979395604395604</v>
      </c>
      <c r="H99" s="15">
        <f t="shared" ref="H99:H105" si="41">100*F99/C99</f>
        <v>37.467700258397933</v>
      </c>
      <c r="I99" s="12">
        <f t="shared" ref="I99:I105" si="42">C99-F99</f>
        <v>242</v>
      </c>
      <c r="J99" s="15">
        <f t="shared" si="40"/>
        <v>12.29050279329609</v>
      </c>
      <c r="K99" s="15">
        <f t="shared" ref="K99:K105" si="43">100*I99/C99</f>
        <v>62.532299741602067</v>
      </c>
    </row>
    <row r="100" spans="1:11" x14ac:dyDescent="0.25">
      <c r="A100" s="97"/>
      <c r="B100" s="8" t="s">
        <v>156</v>
      </c>
      <c r="C100" s="12">
        <v>349</v>
      </c>
      <c r="D100" s="15">
        <v>7.1501741446424916</v>
      </c>
      <c r="E100" s="9">
        <v>9.5138919178261436E-2</v>
      </c>
      <c r="F100" s="12">
        <v>242</v>
      </c>
      <c r="G100" s="15">
        <f t="shared" si="39"/>
        <v>8.3104395604395602</v>
      </c>
      <c r="H100" s="15">
        <f t="shared" si="41"/>
        <v>69.340974212034382</v>
      </c>
      <c r="I100" s="12">
        <f t="shared" si="42"/>
        <v>107</v>
      </c>
      <c r="J100" s="15">
        <f t="shared" si="40"/>
        <v>5.4342305738953787</v>
      </c>
      <c r="K100" s="15">
        <f t="shared" si="43"/>
        <v>30.659025787965614</v>
      </c>
    </row>
    <row r="101" spans="1:11" x14ac:dyDescent="0.25">
      <c r="A101" s="97"/>
      <c r="B101" s="8" t="s">
        <v>157</v>
      </c>
      <c r="C101" s="12">
        <v>326</v>
      </c>
      <c r="D101" s="15">
        <v>6.6789592296660523</v>
      </c>
      <c r="E101" s="9">
        <v>8.8869019060496351E-2</v>
      </c>
      <c r="F101" s="12">
        <v>279</v>
      </c>
      <c r="G101" s="15">
        <f t="shared" si="39"/>
        <v>9.5810439560439562</v>
      </c>
      <c r="H101" s="15">
        <f t="shared" si="41"/>
        <v>85.582822085889575</v>
      </c>
      <c r="I101" s="12">
        <f t="shared" si="42"/>
        <v>47</v>
      </c>
      <c r="J101" s="15">
        <f t="shared" si="40"/>
        <v>2.3869984763839511</v>
      </c>
      <c r="K101" s="15">
        <f t="shared" si="43"/>
        <v>14.417177914110429</v>
      </c>
    </row>
    <row r="102" spans="1:11" x14ac:dyDescent="0.25">
      <c r="A102" s="97"/>
      <c r="B102" s="8" t="s">
        <v>4</v>
      </c>
      <c r="C102" s="12">
        <v>413</v>
      </c>
      <c r="D102" s="15">
        <v>8.4613808645769311</v>
      </c>
      <c r="E102" s="9">
        <v>0.11258559776682514</v>
      </c>
      <c r="F102" s="12">
        <f>F103-SUM(F96:F101)</f>
        <v>210</v>
      </c>
      <c r="G102" s="15">
        <f t="shared" si="39"/>
        <v>7.2115384615384617</v>
      </c>
      <c r="H102" s="15">
        <f t="shared" si="41"/>
        <v>50.847457627118644</v>
      </c>
      <c r="I102" s="12">
        <f t="shared" si="42"/>
        <v>203</v>
      </c>
      <c r="J102" s="15">
        <f t="shared" si="40"/>
        <v>10.309801929913661</v>
      </c>
      <c r="K102" s="15">
        <f t="shared" si="43"/>
        <v>49.152542372881356</v>
      </c>
    </row>
    <row r="103" spans="1:11" x14ac:dyDescent="0.25">
      <c r="A103" s="98"/>
      <c r="B103" s="8" t="s">
        <v>8</v>
      </c>
      <c r="C103" s="12">
        <f>SUM(C96:C102)</f>
        <v>4881</v>
      </c>
      <c r="D103" s="13">
        <v>100</v>
      </c>
      <c r="E103" s="9">
        <v>1.3305818467309285</v>
      </c>
      <c r="F103" s="12">
        <v>2912</v>
      </c>
      <c r="G103" s="13">
        <f>100*F103/$F$103</f>
        <v>100</v>
      </c>
      <c r="H103" s="15">
        <f t="shared" si="41"/>
        <v>59.659905757017007</v>
      </c>
      <c r="I103" s="12">
        <f t="shared" si="42"/>
        <v>1969</v>
      </c>
      <c r="J103" s="13">
        <f>100*I103/$I$103</f>
        <v>100</v>
      </c>
      <c r="K103" s="15">
        <f t="shared" si="43"/>
        <v>40.340094242982993</v>
      </c>
    </row>
    <row r="104" spans="1:11" x14ac:dyDescent="0.25">
      <c r="A104" s="99" t="s">
        <v>4</v>
      </c>
      <c r="B104" s="100"/>
      <c r="C104" s="17">
        <v>35218</v>
      </c>
      <c r="D104" s="20">
        <v>100</v>
      </c>
      <c r="E104" s="19">
        <v>9.6005801020630699</v>
      </c>
      <c r="F104" s="17">
        <v>22443</v>
      </c>
      <c r="G104" s="20">
        <f>100*F104/$F$104</f>
        <v>100</v>
      </c>
      <c r="H104" s="18">
        <f t="shared" si="41"/>
        <v>63.725935601113065</v>
      </c>
      <c r="I104" s="17">
        <f t="shared" si="42"/>
        <v>12775</v>
      </c>
      <c r="J104" s="20">
        <f>100*I104/$I$104</f>
        <v>100</v>
      </c>
      <c r="K104" s="18">
        <f t="shared" si="43"/>
        <v>36.274064398886935</v>
      </c>
    </row>
    <row r="105" spans="1:11" x14ac:dyDescent="0.25">
      <c r="A105" s="89" t="s">
        <v>1</v>
      </c>
      <c r="B105" s="89"/>
      <c r="C105" s="3">
        <v>366832</v>
      </c>
      <c r="D105" s="1">
        <v>99.999999999999986</v>
      </c>
      <c r="E105" s="1">
        <v>99.999999999999986</v>
      </c>
      <c r="F105" s="3">
        <v>206665</v>
      </c>
      <c r="G105" s="1">
        <v>99.999999999999986</v>
      </c>
      <c r="H105" s="25">
        <f t="shared" si="41"/>
        <v>56.337778601648708</v>
      </c>
      <c r="I105" s="3">
        <f t="shared" si="42"/>
        <v>160167</v>
      </c>
      <c r="J105" s="1">
        <v>99.999999999999986</v>
      </c>
      <c r="K105" s="25">
        <f t="shared" si="43"/>
        <v>43.662221398351292</v>
      </c>
    </row>
    <row r="106" spans="1:11" x14ac:dyDescent="0.25">
      <c r="A106" s="60" t="s">
        <v>88</v>
      </c>
      <c r="B106" s="4"/>
      <c r="G106" s="4"/>
      <c r="H106" s="4"/>
      <c r="J106" s="4"/>
      <c r="K106" s="4"/>
    </row>
    <row r="107" spans="1:11" x14ac:dyDescent="0.25">
      <c r="A107" s="61" t="s">
        <v>7</v>
      </c>
      <c r="B107" s="4"/>
      <c r="G107" s="4"/>
      <c r="H107" s="4"/>
      <c r="J107" s="4"/>
      <c r="K107" s="4"/>
    </row>
    <row r="108" spans="1:11" x14ac:dyDescent="0.25">
      <c r="A108" s="61" t="s">
        <v>2</v>
      </c>
      <c r="B108" s="4"/>
      <c r="G108" s="4"/>
      <c r="H108" s="4"/>
      <c r="J108" s="4"/>
      <c r="K108" s="4"/>
    </row>
    <row r="109" spans="1:11" x14ac:dyDescent="0.25">
      <c r="A109" s="62" t="s">
        <v>234</v>
      </c>
      <c r="B109" s="4"/>
      <c r="G109" s="4"/>
      <c r="H109" s="4"/>
      <c r="J109" s="4"/>
      <c r="K109" s="4"/>
    </row>
  </sheetData>
  <mergeCells count="18">
    <mergeCell ref="A33:A38"/>
    <mergeCell ref="A3:A9"/>
    <mergeCell ref="A10:A15"/>
    <mergeCell ref="A16:A18"/>
    <mergeCell ref="A19:A24"/>
    <mergeCell ref="A25:A32"/>
    <mergeCell ref="A105:B105"/>
    <mergeCell ref="A39:A44"/>
    <mergeCell ref="A45:A50"/>
    <mergeCell ref="A51:A57"/>
    <mergeCell ref="A58:A63"/>
    <mergeCell ref="A64:A70"/>
    <mergeCell ref="A71:A76"/>
    <mergeCell ref="A77:A84"/>
    <mergeCell ref="A85:A88"/>
    <mergeCell ref="A89:A95"/>
    <mergeCell ref="A96:A103"/>
    <mergeCell ref="A104:B10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9" zoomScale="115" zoomScaleNormal="115" workbookViewId="0">
      <selection activeCell="A26" sqref="A26"/>
    </sheetView>
  </sheetViews>
  <sheetFormatPr baseColWidth="10" defaultRowHeight="15" x14ac:dyDescent="0.25"/>
  <cols>
    <col min="1" max="1" width="56.28515625" style="4" customWidth="1"/>
    <col min="2" max="4" width="20.7109375" style="40" customWidth="1"/>
    <col min="5" max="16384" width="11.42578125" style="4"/>
  </cols>
  <sheetData>
    <row r="1" spans="1:6" ht="15.75" x14ac:dyDescent="0.25">
      <c r="A1" s="125" t="s">
        <v>213</v>
      </c>
      <c r="B1" s="125"/>
      <c r="C1" s="125"/>
      <c r="D1" s="125"/>
    </row>
    <row r="2" spans="1:6" s="28" customFormat="1" ht="15.75" x14ac:dyDescent="0.25">
      <c r="A2" s="69"/>
      <c r="B2" s="123" t="s">
        <v>1</v>
      </c>
      <c r="C2" s="123"/>
      <c r="D2" s="123"/>
    </row>
    <row r="3" spans="1:6" ht="79.5" x14ac:dyDescent="0.25">
      <c r="A3" s="70" t="s">
        <v>14</v>
      </c>
      <c r="B3" s="71" t="s">
        <v>199</v>
      </c>
      <c r="C3" s="71" t="s">
        <v>200</v>
      </c>
      <c r="D3" s="71" t="s">
        <v>201</v>
      </c>
    </row>
    <row r="4" spans="1:6" x14ac:dyDescent="0.25">
      <c r="A4" s="72" t="s">
        <v>22</v>
      </c>
      <c r="B4" s="73">
        <v>21214</v>
      </c>
      <c r="C4" s="73">
        <v>7449</v>
      </c>
      <c r="D4" s="74">
        <v>64.886395776374087</v>
      </c>
      <c r="F4" s="6"/>
    </row>
    <row r="5" spans="1:6" x14ac:dyDescent="0.25">
      <c r="A5" s="72" t="s">
        <v>27</v>
      </c>
      <c r="B5" s="73">
        <v>909</v>
      </c>
      <c r="C5" s="73">
        <v>354</v>
      </c>
      <c r="D5" s="75">
        <v>61.056105610561055</v>
      </c>
      <c r="F5" s="6"/>
    </row>
    <row r="6" spans="1:6" x14ac:dyDescent="0.25">
      <c r="A6" s="72" t="s">
        <v>29</v>
      </c>
      <c r="B6" s="73">
        <v>209</v>
      </c>
      <c r="C6" s="73">
        <v>88</v>
      </c>
      <c r="D6" s="75">
        <v>57.89473684210526</v>
      </c>
      <c r="F6" s="6"/>
    </row>
    <row r="7" spans="1:6" x14ac:dyDescent="0.25">
      <c r="A7" s="72" t="s">
        <v>20</v>
      </c>
      <c r="B7" s="73">
        <v>29520</v>
      </c>
      <c r="C7" s="73">
        <v>13649</v>
      </c>
      <c r="D7" s="75">
        <v>53.763550135501355</v>
      </c>
      <c r="F7" s="6"/>
    </row>
    <row r="8" spans="1:6" x14ac:dyDescent="0.25">
      <c r="A8" s="72" t="s">
        <v>19</v>
      </c>
      <c r="B8" s="73">
        <v>65626</v>
      </c>
      <c r="C8" s="73">
        <v>33820</v>
      </c>
      <c r="D8" s="75">
        <v>48.465547191661841</v>
      </c>
      <c r="F8" s="6"/>
    </row>
    <row r="9" spans="1:6" x14ac:dyDescent="0.25">
      <c r="A9" s="72" t="s">
        <v>15</v>
      </c>
      <c r="B9" s="73">
        <v>253224</v>
      </c>
      <c r="C9" s="73">
        <v>151194</v>
      </c>
      <c r="D9" s="75">
        <v>40.292389346981331</v>
      </c>
      <c r="F9" s="6"/>
    </row>
    <row r="10" spans="1:6" x14ac:dyDescent="0.25">
      <c r="A10" s="72" t="s">
        <v>17</v>
      </c>
      <c r="B10" s="73">
        <v>157688</v>
      </c>
      <c r="C10" s="73">
        <v>98801</v>
      </c>
      <c r="D10" s="75">
        <v>37.343995738420169</v>
      </c>
      <c r="F10" s="6"/>
    </row>
    <row r="11" spans="1:6" ht="17.25" x14ac:dyDescent="0.25">
      <c r="A11" s="72" t="s">
        <v>205</v>
      </c>
      <c r="B11" s="73">
        <v>104109</v>
      </c>
      <c r="C11" s="73">
        <v>66695</v>
      </c>
      <c r="D11" s="75">
        <v>35.937334908605401</v>
      </c>
      <c r="F11" s="6"/>
    </row>
    <row r="12" spans="1:6" x14ac:dyDescent="0.25">
      <c r="A12" s="72" t="s">
        <v>16</v>
      </c>
      <c r="B12" s="73">
        <v>172456</v>
      </c>
      <c r="C12" s="73">
        <v>124497</v>
      </c>
      <c r="D12" s="75">
        <v>27.80941225587976</v>
      </c>
      <c r="F12" s="6"/>
    </row>
    <row r="13" spans="1:6" x14ac:dyDescent="0.25">
      <c r="A13" s="72" t="s">
        <v>173</v>
      </c>
      <c r="B13" s="73">
        <v>128299</v>
      </c>
      <c r="C13" s="73">
        <v>97020</v>
      </c>
      <c r="D13" s="75">
        <v>24.379769133040789</v>
      </c>
      <c r="F13" s="6"/>
    </row>
    <row r="14" spans="1:6" x14ac:dyDescent="0.25">
      <c r="A14" s="72" t="s">
        <v>25</v>
      </c>
      <c r="B14" s="73">
        <v>2407</v>
      </c>
      <c r="C14" s="73">
        <v>1836</v>
      </c>
      <c r="D14" s="75">
        <v>23.722476111341919</v>
      </c>
      <c r="F14" s="6"/>
    </row>
    <row r="15" spans="1:6" x14ac:dyDescent="0.25">
      <c r="A15" s="72" t="s">
        <v>26</v>
      </c>
      <c r="B15" s="73">
        <v>1795</v>
      </c>
      <c r="C15" s="73">
        <v>1393</v>
      </c>
      <c r="D15" s="75">
        <v>22.395543175487465</v>
      </c>
      <c r="F15" s="6"/>
    </row>
    <row r="16" spans="1:6" x14ac:dyDescent="0.25">
      <c r="A16" s="72" t="s">
        <v>28</v>
      </c>
      <c r="B16" s="73">
        <v>490</v>
      </c>
      <c r="C16" s="73">
        <v>386</v>
      </c>
      <c r="D16" s="75">
        <v>21.224489795918366</v>
      </c>
    </row>
    <row r="17" spans="1:7" x14ac:dyDescent="0.25">
      <c r="A17" s="72" t="s">
        <v>31</v>
      </c>
      <c r="B17" s="73">
        <v>19</v>
      </c>
      <c r="C17" s="73">
        <v>15</v>
      </c>
      <c r="D17" s="75">
        <v>21.05263157894737</v>
      </c>
    </row>
    <row r="18" spans="1:7" x14ac:dyDescent="0.25">
      <c r="A18" s="72" t="s">
        <v>23</v>
      </c>
      <c r="B18" s="73">
        <v>4098</v>
      </c>
      <c r="C18" s="73">
        <v>3345</v>
      </c>
      <c r="D18" s="75">
        <v>18.374816983894583</v>
      </c>
    </row>
    <row r="19" spans="1:7" x14ac:dyDescent="0.25">
      <c r="A19" s="72" t="s">
        <v>24</v>
      </c>
      <c r="B19" s="73">
        <v>2559</v>
      </c>
      <c r="C19" s="73">
        <v>2107</v>
      </c>
      <c r="D19" s="75">
        <v>17.663149667839001</v>
      </c>
    </row>
    <row r="20" spans="1:7" x14ac:dyDescent="0.25">
      <c r="A20" s="72" t="s">
        <v>32</v>
      </c>
      <c r="B20" s="73">
        <v>144088</v>
      </c>
      <c r="C20" s="73">
        <v>120814</v>
      </c>
      <c r="D20" s="75">
        <v>16.152628948975625</v>
      </c>
    </row>
    <row r="21" spans="1:7" x14ac:dyDescent="0.25">
      <c r="A21" s="72" t="s">
        <v>21</v>
      </c>
      <c r="B21" s="73">
        <v>11122</v>
      </c>
      <c r="C21" s="73">
        <v>9440</v>
      </c>
      <c r="D21" s="75">
        <v>15.123179284301385</v>
      </c>
    </row>
    <row r="22" spans="1:7" x14ac:dyDescent="0.25">
      <c r="A22" s="72" t="s">
        <v>30</v>
      </c>
      <c r="B22" s="73">
        <v>88</v>
      </c>
      <c r="C22" s="73">
        <v>83</v>
      </c>
      <c r="D22" s="75">
        <v>5.6818181818181817</v>
      </c>
    </row>
    <row r="23" spans="1:7" x14ac:dyDescent="0.2">
      <c r="A23" s="124" t="s">
        <v>202</v>
      </c>
      <c r="B23" s="124"/>
      <c r="C23" s="124"/>
      <c r="D23" s="124"/>
    </row>
    <row r="24" spans="1:7" x14ac:dyDescent="0.25">
      <c r="A24" s="108" t="s">
        <v>219</v>
      </c>
      <c r="B24" s="108"/>
      <c r="C24" s="108"/>
      <c r="D24" s="108"/>
      <c r="E24" s="108"/>
      <c r="F24" s="108"/>
      <c r="G24" s="108"/>
    </row>
    <row r="25" spans="1:7" x14ac:dyDescent="0.25">
      <c r="A25" s="76" t="s">
        <v>204</v>
      </c>
      <c r="B25" s="77"/>
      <c r="C25" s="77"/>
      <c r="D25" s="68"/>
    </row>
    <row r="26" spans="1:7" x14ac:dyDescent="0.25">
      <c r="A26" s="62" t="s">
        <v>234</v>
      </c>
      <c r="B26" s="68"/>
      <c r="C26" s="68"/>
      <c r="D26" s="78"/>
    </row>
    <row r="27" spans="1:7" x14ac:dyDescent="0.25">
      <c r="A27" s="78"/>
      <c r="B27" s="68"/>
      <c r="C27" s="68"/>
      <c r="D27" s="68"/>
    </row>
    <row r="28" spans="1:7" x14ac:dyDescent="0.25">
      <c r="A28" s="78"/>
      <c r="B28" s="68"/>
      <c r="C28" s="68"/>
      <c r="D28" s="68"/>
    </row>
    <row r="29" spans="1:7" x14ac:dyDescent="0.25">
      <c r="A29" s="78"/>
      <c r="B29" s="68"/>
      <c r="C29" s="68"/>
      <c r="D29" s="68"/>
    </row>
    <row r="30" spans="1:7" x14ac:dyDescent="0.25">
      <c r="A30" s="78"/>
      <c r="B30" s="68"/>
      <c r="C30" s="68"/>
      <c r="D30" s="68"/>
    </row>
    <row r="31" spans="1:7" x14ac:dyDescent="0.25">
      <c r="A31" s="78"/>
      <c r="B31" s="68"/>
      <c r="C31" s="68"/>
      <c r="D31" s="68"/>
    </row>
    <row r="32" spans="1:7" x14ac:dyDescent="0.25">
      <c r="A32" s="78"/>
      <c r="B32" s="68"/>
      <c r="C32" s="68"/>
      <c r="D32" s="68"/>
    </row>
  </sheetData>
  <mergeCells count="4">
    <mergeCell ref="B2:D2"/>
    <mergeCell ref="A23:D23"/>
    <mergeCell ref="A24:G24"/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opLeftCell="A10" zoomScale="70" zoomScaleNormal="70" workbookViewId="0">
      <selection activeCell="A25" sqref="A25"/>
    </sheetView>
  </sheetViews>
  <sheetFormatPr baseColWidth="10" defaultRowHeight="15" x14ac:dyDescent="0.25"/>
  <cols>
    <col min="1" max="1" width="56.28515625" style="4" customWidth="1"/>
    <col min="2" max="4" width="20.7109375" style="40" customWidth="1"/>
    <col min="5" max="6" width="12.5703125" style="40" customWidth="1"/>
    <col min="7" max="7" width="11.7109375" style="40" bestFit="1" customWidth="1"/>
    <col min="8" max="10" width="11.42578125" style="40"/>
    <col min="11" max="16384" width="11.42578125" style="4"/>
  </cols>
  <sheetData>
    <row r="1" spans="1:10" ht="15.75" x14ac:dyDescent="0.25">
      <c r="A1" s="22" t="s">
        <v>214</v>
      </c>
      <c r="B1" s="39"/>
    </row>
    <row r="2" spans="1:10" s="28" customFormat="1" ht="15.75" x14ac:dyDescent="0.25">
      <c r="A2" s="27"/>
      <c r="B2" s="126" t="s">
        <v>1</v>
      </c>
      <c r="C2" s="126"/>
      <c r="D2" s="126"/>
      <c r="E2" s="126" t="s">
        <v>33</v>
      </c>
      <c r="F2" s="126"/>
      <c r="G2" s="126"/>
      <c r="H2" s="126" t="s">
        <v>34</v>
      </c>
      <c r="I2" s="126"/>
      <c r="J2" s="126"/>
    </row>
    <row r="3" spans="1:10" ht="75" x14ac:dyDescent="0.25">
      <c r="A3" s="26" t="s">
        <v>14</v>
      </c>
      <c r="B3" s="23" t="s">
        <v>12</v>
      </c>
      <c r="C3" s="23" t="s">
        <v>13</v>
      </c>
      <c r="D3" s="23" t="s">
        <v>35</v>
      </c>
      <c r="E3" s="23" t="s">
        <v>53</v>
      </c>
      <c r="F3" s="23" t="s">
        <v>54</v>
      </c>
      <c r="G3" s="23" t="s">
        <v>55</v>
      </c>
      <c r="H3" s="23" t="s">
        <v>53</v>
      </c>
      <c r="I3" s="23" t="s">
        <v>54</v>
      </c>
      <c r="J3" s="23" t="s">
        <v>55</v>
      </c>
    </row>
    <row r="4" spans="1:10" x14ac:dyDescent="0.25">
      <c r="A4" s="21" t="s">
        <v>22</v>
      </c>
      <c r="B4" s="41">
        <v>21214</v>
      </c>
      <c r="C4" s="41">
        <v>7449</v>
      </c>
      <c r="D4" s="42">
        <v>64.886395776374087</v>
      </c>
      <c r="E4" s="41">
        <v>3282</v>
      </c>
      <c r="F4" s="41">
        <v>990</v>
      </c>
      <c r="G4" s="42">
        <f t="shared" ref="G4:G22" si="0">-100*(F4-E4)/E4</f>
        <v>69.835466179159056</v>
      </c>
      <c r="H4" s="41">
        <v>17932</v>
      </c>
      <c r="I4" s="41">
        <v>6459</v>
      </c>
      <c r="J4" s="42">
        <f t="shared" ref="J4:J22" si="1">-100*(I4-H4)/H4</f>
        <v>63.980593352665629</v>
      </c>
    </row>
    <row r="5" spans="1:10" x14ac:dyDescent="0.25">
      <c r="A5" s="21" t="s">
        <v>27</v>
      </c>
      <c r="B5" s="41">
        <v>909</v>
      </c>
      <c r="C5" s="41">
        <v>354</v>
      </c>
      <c r="D5" s="43">
        <v>61.056105610561055</v>
      </c>
      <c r="E5" s="41">
        <v>670</v>
      </c>
      <c r="F5" s="41">
        <v>265</v>
      </c>
      <c r="G5" s="42">
        <f t="shared" si="0"/>
        <v>60.447761194029852</v>
      </c>
      <c r="H5" s="41">
        <v>239</v>
      </c>
      <c r="I5" s="41">
        <v>89</v>
      </c>
      <c r="J5" s="42">
        <f t="shared" si="1"/>
        <v>62.761506276150627</v>
      </c>
    </row>
    <row r="6" spans="1:10" x14ac:dyDescent="0.25">
      <c r="A6" s="21" t="s">
        <v>29</v>
      </c>
      <c r="B6" s="41">
        <v>209</v>
      </c>
      <c r="C6" s="41">
        <v>88</v>
      </c>
      <c r="D6" s="43">
        <v>57.89473684210526</v>
      </c>
      <c r="E6" s="41">
        <v>136</v>
      </c>
      <c r="F6" s="41">
        <v>72</v>
      </c>
      <c r="G6" s="42">
        <f t="shared" si="0"/>
        <v>47.058823529411768</v>
      </c>
      <c r="H6" s="41">
        <v>73</v>
      </c>
      <c r="I6" s="41">
        <v>16</v>
      </c>
      <c r="J6" s="42">
        <f t="shared" si="1"/>
        <v>78.082191780821915</v>
      </c>
    </row>
    <row r="7" spans="1:10" x14ac:dyDescent="0.25">
      <c r="A7" s="21" t="s">
        <v>20</v>
      </c>
      <c r="B7" s="41">
        <v>29520</v>
      </c>
      <c r="C7" s="41">
        <v>13649</v>
      </c>
      <c r="D7" s="43">
        <v>53.763550135501355</v>
      </c>
      <c r="E7" s="41">
        <v>5182</v>
      </c>
      <c r="F7" s="41">
        <v>1780</v>
      </c>
      <c r="G7" s="42">
        <f t="shared" si="0"/>
        <v>65.650328058664613</v>
      </c>
      <c r="H7" s="41">
        <v>24338</v>
      </c>
      <c r="I7" s="41">
        <v>11869</v>
      </c>
      <c r="J7" s="42">
        <f t="shared" si="1"/>
        <v>51.232640315555919</v>
      </c>
    </row>
    <row r="8" spans="1:10" x14ac:dyDescent="0.25">
      <c r="A8" s="21" t="s">
        <v>19</v>
      </c>
      <c r="B8" s="41">
        <v>65626</v>
      </c>
      <c r="C8" s="41">
        <v>33820</v>
      </c>
      <c r="D8" s="43">
        <v>48.465547191661841</v>
      </c>
      <c r="E8" s="41">
        <v>51507</v>
      </c>
      <c r="F8" s="41">
        <v>27132</v>
      </c>
      <c r="G8" s="42">
        <f t="shared" si="0"/>
        <v>47.323664744597821</v>
      </c>
      <c r="H8" s="41">
        <v>14119</v>
      </c>
      <c r="I8" s="41">
        <v>6688</v>
      </c>
      <c r="J8" s="42">
        <f t="shared" si="1"/>
        <v>52.631206176074791</v>
      </c>
    </row>
    <row r="9" spans="1:10" x14ac:dyDescent="0.25">
      <c r="A9" s="21" t="s">
        <v>15</v>
      </c>
      <c r="B9" s="41">
        <v>253224</v>
      </c>
      <c r="C9" s="41">
        <v>151194</v>
      </c>
      <c r="D9" s="43">
        <v>40.292389346981331</v>
      </c>
      <c r="E9" s="41">
        <v>127766</v>
      </c>
      <c r="F9" s="41">
        <v>63553</v>
      </c>
      <c r="G9" s="42">
        <f t="shared" si="0"/>
        <v>50.258284676674549</v>
      </c>
      <c r="H9" s="41">
        <v>125458</v>
      </c>
      <c r="I9" s="41">
        <v>87641</v>
      </c>
      <c r="J9" s="42">
        <f t="shared" si="1"/>
        <v>30.143155478327408</v>
      </c>
    </row>
    <row r="10" spans="1:10" x14ac:dyDescent="0.25">
      <c r="A10" s="21" t="s">
        <v>17</v>
      </c>
      <c r="B10" s="41">
        <v>157688</v>
      </c>
      <c r="C10" s="41">
        <v>98801</v>
      </c>
      <c r="D10" s="43">
        <v>37.343995738420169</v>
      </c>
      <c r="E10" s="41">
        <v>92584</v>
      </c>
      <c r="F10" s="41">
        <v>62849</v>
      </c>
      <c r="G10" s="42">
        <f t="shared" si="0"/>
        <v>32.116780437224577</v>
      </c>
      <c r="H10" s="41">
        <v>65104</v>
      </c>
      <c r="I10" s="41">
        <v>35952</v>
      </c>
      <c r="J10" s="42">
        <f t="shared" si="1"/>
        <v>44.777586630621776</v>
      </c>
    </row>
    <row r="11" spans="1:10" ht="17.25" x14ac:dyDescent="0.25">
      <c r="A11" s="21" t="s">
        <v>18</v>
      </c>
      <c r="B11" s="41">
        <v>104109</v>
      </c>
      <c r="C11" s="41">
        <v>66695</v>
      </c>
      <c r="D11" s="43">
        <v>35.937334908605401</v>
      </c>
      <c r="E11" s="41">
        <v>71965</v>
      </c>
      <c r="F11" s="41">
        <v>48487</v>
      </c>
      <c r="G11" s="42">
        <f t="shared" si="0"/>
        <v>32.624192315709024</v>
      </c>
      <c r="H11" s="41">
        <v>32144</v>
      </c>
      <c r="I11" s="41">
        <v>18208</v>
      </c>
      <c r="J11" s="42">
        <f t="shared" si="1"/>
        <v>43.35490293678447</v>
      </c>
    </row>
    <row r="12" spans="1:10" x14ac:dyDescent="0.25">
      <c r="A12" s="21" t="s">
        <v>16</v>
      </c>
      <c r="B12" s="41">
        <v>172456</v>
      </c>
      <c r="C12" s="41">
        <v>124497</v>
      </c>
      <c r="D12" s="43">
        <v>27.80941225587976</v>
      </c>
      <c r="E12" s="41">
        <v>81120</v>
      </c>
      <c r="F12" s="41">
        <v>59376</v>
      </c>
      <c r="G12" s="42">
        <f t="shared" si="0"/>
        <v>26.80473372781065</v>
      </c>
      <c r="H12" s="41">
        <v>91336</v>
      </c>
      <c r="I12" s="41">
        <v>65121</v>
      </c>
      <c r="J12" s="42">
        <f t="shared" si="1"/>
        <v>28.701716738197426</v>
      </c>
    </row>
    <row r="13" spans="1:10" x14ac:dyDescent="0.25">
      <c r="A13" s="21" t="s">
        <v>173</v>
      </c>
      <c r="B13" s="41">
        <v>128299</v>
      </c>
      <c r="C13" s="41">
        <v>97020</v>
      </c>
      <c r="D13" s="43">
        <v>24.379769133040789</v>
      </c>
      <c r="E13" s="41">
        <v>80900</v>
      </c>
      <c r="F13" s="41">
        <v>60855</v>
      </c>
      <c r="G13" s="42">
        <f t="shared" si="0"/>
        <v>24.777503090234859</v>
      </c>
      <c r="H13" s="41">
        <v>47399</v>
      </c>
      <c r="I13" s="41">
        <v>36165</v>
      </c>
      <c r="J13" s="42">
        <f t="shared" si="1"/>
        <v>23.70092196037891</v>
      </c>
    </row>
    <row r="14" spans="1:10" x14ac:dyDescent="0.25">
      <c r="A14" s="21" t="s">
        <v>25</v>
      </c>
      <c r="B14" s="41">
        <v>2407</v>
      </c>
      <c r="C14" s="41">
        <v>1836</v>
      </c>
      <c r="D14" s="43">
        <v>23.722476111341919</v>
      </c>
      <c r="E14" s="41">
        <v>1876</v>
      </c>
      <c r="F14" s="41">
        <v>1455</v>
      </c>
      <c r="G14" s="42">
        <f t="shared" si="0"/>
        <v>22.441364605543711</v>
      </c>
      <c r="H14" s="41">
        <v>531</v>
      </c>
      <c r="I14" s="41">
        <v>381</v>
      </c>
      <c r="J14" s="42">
        <f t="shared" si="1"/>
        <v>28.248587570621471</v>
      </c>
    </row>
    <row r="15" spans="1:10" x14ac:dyDescent="0.25">
      <c r="A15" s="21" t="s">
        <v>26</v>
      </c>
      <c r="B15" s="41">
        <v>1795</v>
      </c>
      <c r="C15" s="41">
        <v>1393</v>
      </c>
      <c r="D15" s="43">
        <v>22.395543175487465</v>
      </c>
      <c r="E15" s="41">
        <v>1127</v>
      </c>
      <c r="F15" s="41">
        <v>867</v>
      </c>
      <c r="G15" s="42">
        <f t="shared" si="0"/>
        <v>23.070097604259097</v>
      </c>
      <c r="H15" s="41">
        <v>668</v>
      </c>
      <c r="I15" s="41">
        <v>526</v>
      </c>
      <c r="J15" s="42">
        <f t="shared" si="1"/>
        <v>21.257485029940121</v>
      </c>
    </row>
    <row r="16" spans="1:10" x14ac:dyDescent="0.25">
      <c r="A16" s="21" t="s">
        <v>28</v>
      </c>
      <c r="B16" s="41">
        <v>490</v>
      </c>
      <c r="C16" s="41">
        <v>386</v>
      </c>
      <c r="D16" s="43">
        <v>21.224489795918366</v>
      </c>
      <c r="E16" s="41">
        <v>430</v>
      </c>
      <c r="F16" s="41">
        <v>337</v>
      </c>
      <c r="G16" s="42">
        <f t="shared" si="0"/>
        <v>21.627906976744185</v>
      </c>
      <c r="H16" s="41">
        <v>60</v>
      </c>
      <c r="I16" s="41">
        <v>49</v>
      </c>
      <c r="J16" s="42">
        <f t="shared" si="1"/>
        <v>18.333333333333332</v>
      </c>
    </row>
    <row r="17" spans="1:10" x14ac:dyDescent="0.25">
      <c r="A17" s="21" t="s">
        <v>31</v>
      </c>
      <c r="B17" s="41">
        <v>19</v>
      </c>
      <c r="C17" s="41">
        <v>15</v>
      </c>
      <c r="D17" s="43">
        <v>21.05263157894737</v>
      </c>
      <c r="E17" s="41">
        <v>9</v>
      </c>
      <c r="F17" s="41">
        <v>8</v>
      </c>
      <c r="G17" s="42">
        <f t="shared" si="0"/>
        <v>11.111111111111111</v>
      </c>
      <c r="H17" s="41">
        <v>10</v>
      </c>
      <c r="I17" s="41">
        <v>7</v>
      </c>
      <c r="J17" s="42">
        <f t="shared" si="1"/>
        <v>30</v>
      </c>
    </row>
    <row r="18" spans="1:10" x14ac:dyDescent="0.25">
      <c r="A18" s="21" t="s">
        <v>23</v>
      </c>
      <c r="B18" s="41">
        <v>4098</v>
      </c>
      <c r="C18" s="41">
        <v>3345</v>
      </c>
      <c r="D18" s="43">
        <v>18.374816983894583</v>
      </c>
      <c r="E18" s="41">
        <v>2351</v>
      </c>
      <c r="F18" s="41">
        <v>1930</v>
      </c>
      <c r="G18" s="42">
        <f t="shared" si="0"/>
        <v>17.907273500638027</v>
      </c>
      <c r="H18" s="41">
        <v>1747</v>
      </c>
      <c r="I18" s="41">
        <v>1415</v>
      </c>
      <c r="J18" s="42">
        <f t="shared" si="1"/>
        <v>19.004006868918147</v>
      </c>
    </row>
    <row r="19" spans="1:10" x14ac:dyDescent="0.25">
      <c r="A19" s="21" t="s">
        <v>24</v>
      </c>
      <c r="B19" s="41">
        <v>2559</v>
      </c>
      <c r="C19" s="41">
        <v>2107</v>
      </c>
      <c r="D19" s="43">
        <v>17.663149667839001</v>
      </c>
      <c r="E19" s="41">
        <v>1899</v>
      </c>
      <c r="F19" s="41">
        <v>1564</v>
      </c>
      <c r="G19" s="42">
        <f t="shared" si="0"/>
        <v>17.640863612427594</v>
      </c>
      <c r="H19" s="41">
        <v>660</v>
      </c>
      <c r="I19" s="41">
        <v>543</v>
      </c>
      <c r="J19" s="42">
        <f t="shared" si="1"/>
        <v>17.727272727272727</v>
      </c>
    </row>
    <row r="20" spans="1:10" x14ac:dyDescent="0.25">
      <c r="A20" s="21" t="s">
        <v>32</v>
      </c>
      <c r="B20" s="41">
        <v>144088</v>
      </c>
      <c r="C20" s="41">
        <v>120814</v>
      </c>
      <c r="D20" s="43">
        <v>16.152628948975625</v>
      </c>
      <c r="E20" s="41">
        <v>87991</v>
      </c>
      <c r="F20" s="41">
        <v>74130</v>
      </c>
      <c r="G20" s="42">
        <f t="shared" si="0"/>
        <v>15.7527474400791</v>
      </c>
      <c r="H20" s="41">
        <v>56097</v>
      </c>
      <c r="I20" s="41">
        <v>46684</v>
      </c>
      <c r="J20" s="42">
        <f t="shared" si="1"/>
        <v>16.779863450808421</v>
      </c>
    </row>
    <row r="21" spans="1:10" x14ac:dyDescent="0.25">
      <c r="A21" s="21" t="s">
        <v>21</v>
      </c>
      <c r="B21" s="41">
        <v>11122</v>
      </c>
      <c r="C21" s="41">
        <v>9440</v>
      </c>
      <c r="D21" s="43">
        <v>15.123179284301385</v>
      </c>
      <c r="E21" s="41">
        <v>8483</v>
      </c>
      <c r="F21" s="41">
        <v>7284</v>
      </c>
      <c r="G21" s="42">
        <f t="shared" si="0"/>
        <v>14.134150654249677</v>
      </c>
      <c r="H21" s="41">
        <v>2639</v>
      </c>
      <c r="I21" s="41">
        <v>2156</v>
      </c>
      <c r="J21" s="42">
        <f t="shared" si="1"/>
        <v>18.302387267904511</v>
      </c>
    </row>
    <row r="22" spans="1:10" x14ac:dyDescent="0.25">
      <c r="A22" s="21" t="s">
        <v>30</v>
      </c>
      <c r="B22" s="41">
        <v>88</v>
      </c>
      <c r="C22" s="41">
        <v>83</v>
      </c>
      <c r="D22" s="43">
        <v>5.6818181818181817</v>
      </c>
      <c r="E22" s="41">
        <v>60</v>
      </c>
      <c r="F22" s="41">
        <v>58</v>
      </c>
      <c r="G22" s="42">
        <f t="shared" si="0"/>
        <v>3.3333333333333335</v>
      </c>
      <c r="H22" s="41">
        <v>28</v>
      </c>
      <c r="I22" s="41">
        <v>25</v>
      </c>
      <c r="J22" s="42">
        <f t="shared" si="1"/>
        <v>10.714285714285714</v>
      </c>
    </row>
    <row r="23" spans="1:10" x14ac:dyDescent="0.25">
      <c r="A23" s="14" t="s">
        <v>7</v>
      </c>
      <c r="B23" s="44"/>
      <c r="C23" s="44"/>
    </row>
    <row r="24" spans="1:10" x14ac:dyDescent="0.25">
      <c r="A24" s="14" t="s">
        <v>2</v>
      </c>
      <c r="B24" s="45"/>
      <c r="C24" s="45"/>
    </row>
    <row r="25" spans="1:10" x14ac:dyDescent="0.25">
      <c r="A25" s="62" t="s">
        <v>234</v>
      </c>
    </row>
  </sheetData>
  <sortState ref="A4:J22">
    <sortCondition descending="1" ref="D4:D22"/>
  </sortState>
  <mergeCells count="3">
    <mergeCell ref="E2:G2"/>
    <mergeCell ref="H2:J2"/>
    <mergeCell ref="B2:D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13" zoomScale="70" zoomScaleNormal="70" workbookViewId="0">
      <selection activeCell="A25" sqref="A25"/>
    </sheetView>
  </sheetViews>
  <sheetFormatPr baseColWidth="10" defaultRowHeight="15" x14ac:dyDescent="0.25"/>
  <cols>
    <col min="1" max="1" width="58" style="4" customWidth="1"/>
    <col min="2" max="4" width="20.7109375" style="4" customWidth="1"/>
    <col min="5" max="6" width="12.5703125" style="4" customWidth="1"/>
    <col min="7" max="7" width="11.7109375" style="4" bestFit="1" customWidth="1"/>
    <col min="8" max="16384" width="11.42578125" style="4"/>
  </cols>
  <sheetData>
    <row r="1" spans="1:16" ht="15.75" customHeight="1" x14ac:dyDescent="0.25">
      <c r="A1" s="22" t="s">
        <v>215</v>
      </c>
      <c r="B1" s="22"/>
    </row>
    <row r="2" spans="1:16" s="28" customFormat="1" ht="15.75" customHeight="1" x14ac:dyDescent="0.25">
      <c r="A2" s="27"/>
      <c r="B2" s="126" t="s">
        <v>1</v>
      </c>
      <c r="C2" s="126"/>
      <c r="D2" s="126"/>
      <c r="E2" s="126" t="s">
        <v>56</v>
      </c>
      <c r="F2" s="126"/>
      <c r="G2" s="126"/>
      <c r="H2" s="126" t="s">
        <v>57</v>
      </c>
      <c r="I2" s="126"/>
      <c r="J2" s="126"/>
      <c r="K2" s="126" t="s">
        <v>58</v>
      </c>
      <c r="L2" s="126"/>
      <c r="M2" s="126"/>
      <c r="N2" s="126" t="s">
        <v>59</v>
      </c>
      <c r="O2" s="126"/>
      <c r="P2" s="126"/>
    </row>
    <row r="3" spans="1:16" ht="75" x14ac:dyDescent="0.25">
      <c r="A3" s="26" t="s">
        <v>14</v>
      </c>
      <c r="B3" s="23" t="s">
        <v>12</v>
      </c>
      <c r="C3" s="23" t="s">
        <v>13</v>
      </c>
      <c r="D3" s="23" t="s">
        <v>35</v>
      </c>
      <c r="E3" s="23" t="s">
        <v>53</v>
      </c>
      <c r="F3" s="23" t="s">
        <v>54</v>
      </c>
      <c r="G3" s="23" t="s">
        <v>55</v>
      </c>
      <c r="H3" s="23" t="s">
        <v>53</v>
      </c>
      <c r="I3" s="23" t="s">
        <v>54</v>
      </c>
      <c r="J3" s="23" t="s">
        <v>55</v>
      </c>
      <c r="K3" s="23" t="s">
        <v>53</v>
      </c>
      <c r="L3" s="23" t="s">
        <v>54</v>
      </c>
      <c r="M3" s="23" t="s">
        <v>55</v>
      </c>
      <c r="N3" s="23" t="s">
        <v>53</v>
      </c>
      <c r="O3" s="23" t="s">
        <v>54</v>
      </c>
      <c r="P3" s="23" t="s">
        <v>55</v>
      </c>
    </row>
    <row r="4" spans="1:16" x14ac:dyDescent="0.25">
      <c r="A4" s="21" t="s">
        <v>22</v>
      </c>
      <c r="B4" s="41">
        <v>21214</v>
      </c>
      <c r="C4" s="41">
        <v>7449</v>
      </c>
      <c r="D4" s="42">
        <v>64.886395776374087</v>
      </c>
      <c r="E4" s="41">
        <v>8655</v>
      </c>
      <c r="F4" s="41">
        <v>2549</v>
      </c>
      <c r="G4" s="42">
        <f t="shared" ref="G4:G22" si="0">-100*(F4-E4)/E4</f>
        <v>70.548815713460428</v>
      </c>
      <c r="H4" s="41">
        <v>3286</v>
      </c>
      <c r="I4" s="41">
        <v>1240</v>
      </c>
      <c r="J4" s="42">
        <f t="shared" ref="J4:J22" si="1">-100*(I4-H4)/H4</f>
        <v>62.264150943396224</v>
      </c>
      <c r="K4" s="41">
        <v>4749</v>
      </c>
      <c r="L4" s="41">
        <v>1800</v>
      </c>
      <c r="M4" s="42">
        <f t="shared" ref="M4:M22" si="2">-100*(L4-K4)/K4</f>
        <v>62.09728363866077</v>
      </c>
      <c r="N4" s="41">
        <v>4234</v>
      </c>
      <c r="O4" s="41">
        <v>1744</v>
      </c>
      <c r="P4" s="42">
        <f t="shared" ref="P4:P22" si="3">-100*(O4-N4)/N4</f>
        <v>58.809636277751537</v>
      </c>
    </row>
    <row r="5" spans="1:16" x14ac:dyDescent="0.25">
      <c r="A5" s="21" t="s">
        <v>27</v>
      </c>
      <c r="B5" s="41">
        <v>909</v>
      </c>
      <c r="C5" s="41">
        <v>354</v>
      </c>
      <c r="D5" s="43">
        <v>61.056105610561055</v>
      </c>
      <c r="E5" s="41">
        <v>275</v>
      </c>
      <c r="F5" s="41">
        <v>107</v>
      </c>
      <c r="G5" s="42">
        <f t="shared" si="0"/>
        <v>61.090909090909093</v>
      </c>
      <c r="H5" s="41">
        <v>117</v>
      </c>
      <c r="I5" s="41">
        <v>49</v>
      </c>
      <c r="J5" s="42">
        <f t="shared" si="1"/>
        <v>58.119658119658119</v>
      </c>
      <c r="K5" s="41">
        <v>221</v>
      </c>
      <c r="L5" s="41">
        <v>84</v>
      </c>
      <c r="M5" s="42">
        <f t="shared" si="2"/>
        <v>61.990950226244344</v>
      </c>
      <c r="N5" s="41">
        <v>265</v>
      </c>
      <c r="O5" s="41">
        <v>102</v>
      </c>
      <c r="P5" s="42">
        <f t="shared" si="3"/>
        <v>61.509433962264154</v>
      </c>
    </row>
    <row r="6" spans="1:16" x14ac:dyDescent="0.25">
      <c r="A6" s="21" t="s">
        <v>29</v>
      </c>
      <c r="B6" s="41">
        <v>209</v>
      </c>
      <c r="C6" s="41">
        <v>88</v>
      </c>
      <c r="D6" s="43">
        <v>57.89473684210526</v>
      </c>
      <c r="E6" s="41">
        <v>39</v>
      </c>
      <c r="F6" s="41">
        <v>17</v>
      </c>
      <c r="G6" s="42">
        <f t="shared" si="0"/>
        <v>56.410256410256409</v>
      </c>
      <c r="H6" s="41">
        <v>33</v>
      </c>
      <c r="I6" s="41">
        <v>14</v>
      </c>
      <c r="J6" s="42">
        <f t="shared" si="1"/>
        <v>57.575757575757578</v>
      </c>
      <c r="K6" s="41">
        <v>59</v>
      </c>
      <c r="L6" s="41">
        <v>23</v>
      </c>
      <c r="M6" s="42">
        <f t="shared" si="2"/>
        <v>61.016949152542374</v>
      </c>
      <c r="N6" s="41">
        <v>71</v>
      </c>
      <c r="O6" s="41">
        <v>32</v>
      </c>
      <c r="P6" s="42">
        <f t="shared" si="3"/>
        <v>54.929577464788736</v>
      </c>
    </row>
    <row r="7" spans="1:16" x14ac:dyDescent="0.25">
      <c r="A7" s="21" t="s">
        <v>20</v>
      </c>
      <c r="B7" s="41">
        <v>29520</v>
      </c>
      <c r="C7" s="41">
        <v>13649</v>
      </c>
      <c r="D7" s="43">
        <v>53.763550135501355</v>
      </c>
      <c r="E7" s="41">
        <v>12013</v>
      </c>
      <c r="F7" s="41">
        <v>4713</v>
      </c>
      <c r="G7" s="42">
        <f t="shared" si="0"/>
        <v>60.767501872970946</v>
      </c>
      <c r="H7" s="41">
        <v>4356</v>
      </c>
      <c r="I7" s="41">
        <v>2165</v>
      </c>
      <c r="J7" s="42">
        <f t="shared" si="1"/>
        <v>50.298438934802569</v>
      </c>
      <c r="K7" s="41">
        <v>6933</v>
      </c>
      <c r="L7" s="41">
        <v>3420</v>
      </c>
      <c r="M7" s="42">
        <f t="shared" si="2"/>
        <v>50.670705322371269</v>
      </c>
      <c r="N7" s="41">
        <v>5764</v>
      </c>
      <c r="O7" s="41">
        <v>3130</v>
      </c>
      <c r="P7" s="42">
        <f t="shared" si="3"/>
        <v>45.697432338653712</v>
      </c>
    </row>
    <row r="8" spans="1:16" x14ac:dyDescent="0.25">
      <c r="A8" s="21" t="s">
        <v>19</v>
      </c>
      <c r="B8" s="41">
        <v>65626</v>
      </c>
      <c r="C8" s="41">
        <v>33820</v>
      </c>
      <c r="D8" s="43">
        <v>48.465547191661841</v>
      </c>
      <c r="E8" s="41">
        <v>20175</v>
      </c>
      <c r="F8" s="41">
        <v>10364</v>
      </c>
      <c r="G8" s="42">
        <f t="shared" si="0"/>
        <v>48.629491945477078</v>
      </c>
      <c r="H8" s="41">
        <v>9475</v>
      </c>
      <c r="I8" s="41">
        <v>4891</v>
      </c>
      <c r="J8" s="42">
        <f t="shared" si="1"/>
        <v>48.379947229551448</v>
      </c>
      <c r="K8" s="41">
        <v>17850</v>
      </c>
      <c r="L8" s="41">
        <v>9074</v>
      </c>
      <c r="M8" s="42">
        <f t="shared" si="2"/>
        <v>49.16526610644258</v>
      </c>
      <c r="N8" s="41">
        <v>16635</v>
      </c>
      <c r="O8" s="41">
        <v>8688</v>
      </c>
      <c r="P8" s="42">
        <f t="shared" si="3"/>
        <v>47.772768259693414</v>
      </c>
    </row>
    <row r="9" spans="1:16" x14ac:dyDescent="0.25">
      <c r="A9" s="21" t="s">
        <v>15</v>
      </c>
      <c r="B9" s="41">
        <v>253224</v>
      </c>
      <c r="C9" s="41">
        <v>151194</v>
      </c>
      <c r="D9" s="43">
        <v>40.292389346981331</v>
      </c>
      <c r="E9" s="41">
        <v>106339</v>
      </c>
      <c r="F9" s="41">
        <v>69192</v>
      </c>
      <c r="G9" s="42">
        <f t="shared" si="0"/>
        <v>34.932621145581585</v>
      </c>
      <c r="H9" s="41">
        <v>36193</v>
      </c>
      <c r="I9" s="41">
        <v>21019</v>
      </c>
      <c r="J9" s="42">
        <f t="shared" si="1"/>
        <v>41.925234161301908</v>
      </c>
      <c r="K9" s="41">
        <v>59401</v>
      </c>
      <c r="L9" s="41">
        <v>33404</v>
      </c>
      <c r="M9" s="42">
        <f t="shared" si="2"/>
        <v>43.765256477163682</v>
      </c>
      <c r="N9" s="41">
        <v>47639</v>
      </c>
      <c r="O9" s="41">
        <v>25620</v>
      </c>
      <c r="P9" s="42">
        <f t="shared" si="3"/>
        <v>46.220533596423095</v>
      </c>
    </row>
    <row r="10" spans="1:16" x14ac:dyDescent="0.25">
      <c r="A10" s="21" t="s">
        <v>17</v>
      </c>
      <c r="B10" s="41">
        <v>157688</v>
      </c>
      <c r="C10" s="41">
        <v>98801</v>
      </c>
      <c r="D10" s="43">
        <v>37.343995738420169</v>
      </c>
      <c r="E10" s="41">
        <v>58617</v>
      </c>
      <c r="F10" s="41">
        <v>33064</v>
      </c>
      <c r="G10" s="42">
        <f t="shared" si="0"/>
        <v>43.593155569203475</v>
      </c>
      <c r="H10" s="41">
        <v>23648</v>
      </c>
      <c r="I10" s="41">
        <v>15439</v>
      </c>
      <c r="J10" s="42">
        <f t="shared" si="1"/>
        <v>34.713294993234101</v>
      </c>
      <c r="K10" s="41">
        <v>39475</v>
      </c>
      <c r="L10" s="41">
        <v>26076</v>
      </c>
      <c r="M10" s="42">
        <f t="shared" si="2"/>
        <v>33.943001899936668</v>
      </c>
      <c r="N10" s="41">
        <v>33458</v>
      </c>
      <c r="O10" s="41">
        <v>22706</v>
      </c>
      <c r="P10" s="42">
        <f t="shared" si="3"/>
        <v>32.13581206288481</v>
      </c>
    </row>
    <row r="11" spans="1:16" ht="17.25" x14ac:dyDescent="0.25">
      <c r="A11" s="21" t="s">
        <v>18</v>
      </c>
      <c r="B11" s="41">
        <v>104109</v>
      </c>
      <c r="C11" s="41">
        <v>66695</v>
      </c>
      <c r="D11" s="43">
        <v>35.937334908605401</v>
      </c>
      <c r="E11" s="41">
        <v>33989</v>
      </c>
      <c r="F11" s="41">
        <v>20701</v>
      </c>
      <c r="G11" s="42">
        <f t="shared" si="0"/>
        <v>39.095001323957753</v>
      </c>
      <c r="H11" s="41">
        <v>14756</v>
      </c>
      <c r="I11" s="41">
        <v>9613</v>
      </c>
      <c r="J11" s="42">
        <f t="shared" si="1"/>
        <v>34.853618866901598</v>
      </c>
      <c r="K11" s="41">
        <v>28418</v>
      </c>
      <c r="L11" s="41">
        <v>18528</v>
      </c>
      <c r="M11" s="42">
        <f t="shared" si="2"/>
        <v>34.801886128510098</v>
      </c>
      <c r="N11" s="41">
        <v>24801</v>
      </c>
      <c r="O11" s="41">
        <v>16435</v>
      </c>
      <c r="P11" s="42">
        <f t="shared" si="3"/>
        <v>33.732510785855411</v>
      </c>
    </row>
    <row r="12" spans="1:16" x14ac:dyDescent="0.25">
      <c r="A12" s="21" t="s">
        <v>16</v>
      </c>
      <c r="B12" s="41">
        <v>172456</v>
      </c>
      <c r="C12" s="41">
        <v>124497</v>
      </c>
      <c r="D12" s="43">
        <v>27.80941225587976</v>
      </c>
      <c r="E12" s="41">
        <v>73950</v>
      </c>
      <c r="F12" s="41">
        <v>55871</v>
      </c>
      <c r="G12" s="42">
        <f t="shared" si="0"/>
        <v>24.44759972954699</v>
      </c>
      <c r="H12" s="41">
        <v>25137</v>
      </c>
      <c r="I12" s="41">
        <v>17835</v>
      </c>
      <c r="J12" s="42">
        <f t="shared" si="1"/>
        <v>29.048812507459125</v>
      </c>
      <c r="K12" s="41">
        <v>39297</v>
      </c>
      <c r="L12" s="41">
        <v>27465</v>
      </c>
      <c r="M12" s="42">
        <f t="shared" si="2"/>
        <v>30.109168638827391</v>
      </c>
      <c r="N12" s="41">
        <v>31596</v>
      </c>
      <c r="O12" s="41">
        <v>21667</v>
      </c>
      <c r="P12" s="42">
        <f t="shared" si="3"/>
        <v>31.424863906823649</v>
      </c>
    </row>
    <row r="13" spans="1:16" x14ac:dyDescent="0.25">
      <c r="A13" s="21" t="s">
        <v>173</v>
      </c>
      <c r="B13" s="41">
        <v>128299</v>
      </c>
      <c r="C13" s="41">
        <v>97020</v>
      </c>
      <c r="D13" s="43">
        <v>24.379769133040789</v>
      </c>
      <c r="E13" s="41">
        <v>46216</v>
      </c>
      <c r="F13" s="41">
        <v>34951</v>
      </c>
      <c r="G13" s="42">
        <f t="shared" si="0"/>
        <v>24.374675437078068</v>
      </c>
      <c r="H13" s="41">
        <v>17654</v>
      </c>
      <c r="I13" s="41">
        <v>13630</v>
      </c>
      <c r="J13" s="42">
        <f t="shared" si="1"/>
        <v>22.793701144216609</v>
      </c>
      <c r="K13" s="41">
        <v>33562</v>
      </c>
      <c r="L13" s="41">
        <v>25386</v>
      </c>
      <c r="M13" s="42">
        <f t="shared" si="2"/>
        <v>24.360884333472381</v>
      </c>
      <c r="N13" s="41">
        <v>28462</v>
      </c>
      <c r="O13" s="41">
        <v>21277</v>
      </c>
      <c r="P13" s="42">
        <f t="shared" si="3"/>
        <v>25.244185229428712</v>
      </c>
    </row>
    <row r="14" spans="1:16" x14ac:dyDescent="0.25">
      <c r="A14" s="21" t="s">
        <v>25</v>
      </c>
      <c r="B14" s="41">
        <v>2407</v>
      </c>
      <c r="C14" s="41">
        <v>1836</v>
      </c>
      <c r="D14" s="43">
        <v>23.722476111341919</v>
      </c>
      <c r="E14" s="41">
        <v>829</v>
      </c>
      <c r="F14" s="41">
        <v>635</v>
      </c>
      <c r="G14" s="42">
        <f t="shared" si="0"/>
        <v>23.401688781664657</v>
      </c>
      <c r="H14" s="41">
        <v>337</v>
      </c>
      <c r="I14" s="41">
        <v>260</v>
      </c>
      <c r="J14" s="42">
        <f t="shared" si="1"/>
        <v>22.848664688427299</v>
      </c>
      <c r="K14" s="41">
        <v>658</v>
      </c>
      <c r="L14" s="41">
        <v>490</v>
      </c>
      <c r="M14" s="42">
        <f t="shared" si="2"/>
        <v>25.531914893617021</v>
      </c>
      <c r="N14" s="41">
        <v>530</v>
      </c>
      <c r="O14" s="41">
        <v>412</v>
      </c>
      <c r="P14" s="42">
        <f t="shared" si="3"/>
        <v>22.264150943396228</v>
      </c>
    </row>
    <row r="15" spans="1:16" x14ac:dyDescent="0.25">
      <c r="A15" s="21" t="s">
        <v>26</v>
      </c>
      <c r="B15" s="41">
        <v>1795</v>
      </c>
      <c r="C15" s="41">
        <v>1393</v>
      </c>
      <c r="D15" s="43">
        <v>22.395543175487465</v>
      </c>
      <c r="E15" s="41">
        <v>712</v>
      </c>
      <c r="F15" s="41">
        <v>540</v>
      </c>
      <c r="G15" s="42">
        <f t="shared" si="0"/>
        <v>24.157303370786519</v>
      </c>
      <c r="H15" s="41">
        <v>252</v>
      </c>
      <c r="I15" s="41">
        <v>204</v>
      </c>
      <c r="J15" s="42">
        <f t="shared" si="1"/>
        <v>19.047619047619047</v>
      </c>
      <c r="K15" s="41">
        <v>448</v>
      </c>
      <c r="L15" s="41">
        <v>355</v>
      </c>
      <c r="M15" s="42">
        <f t="shared" si="2"/>
        <v>20.758928571428573</v>
      </c>
      <c r="N15" s="41">
        <v>354</v>
      </c>
      <c r="O15" s="41">
        <v>271</v>
      </c>
      <c r="P15" s="42">
        <f t="shared" si="3"/>
        <v>23.44632768361582</v>
      </c>
    </row>
    <row r="16" spans="1:16" x14ac:dyDescent="0.25">
      <c r="A16" s="21" t="s">
        <v>28</v>
      </c>
      <c r="B16" s="41">
        <v>490</v>
      </c>
      <c r="C16" s="41">
        <v>386</v>
      </c>
      <c r="D16" s="43">
        <v>21.224489795918366</v>
      </c>
      <c r="E16" s="41">
        <v>184</v>
      </c>
      <c r="F16" s="41">
        <v>148</v>
      </c>
      <c r="G16" s="42">
        <f t="shared" si="0"/>
        <v>19.565217391304348</v>
      </c>
      <c r="H16" s="41">
        <v>68</v>
      </c>
      <c r="I16" s="41">
        <v>55</v>
      </c>
      <c r="J16" s="42">
        <f t="shared" si="1"/>
        <v>19.117647058823529</v>
      </c>
      <c r="K16" s="41">
        <v>118</v>
      </c>
      <c r="L16" s="41">
        <v>88</v>
      </c>
      <c r="M16" s="42">
        <f t="shared" si="2"/>
        <v>25.423728813559322</v>
      </c>
      <c r="N16" s="41">
        <v>104</v>
      </c>
      <c r="O16" s="41">
        <v>83</v>
      </c>
      <c r="P16" s="42">
        <f t="shared" si="3"/>
        <v>20.192307692307693</v>
      </c>
    </row>
    <row r="17" spans="1:16" x14ac:dyDescent="0.25">
      <c r="A17" s="21" t="s">
        <v>31</v>
      </c>
      <c r="B17" s="41">
        <v>19</v>
      </c>
      <c r="C17" s="41">
        <v>15</v>
      </c>
      <c r="D17" s="43">
        <v>21.05263157894737</v>
      </c>
      <c r="E17" s="41">
        <v>8</v>
      </c>
      <c r="F17" s="41">
        <v>6</v>
      </c>
      <c r="G17" s="42">
        <f t="shared" si="0"/>
        <v>25</v>
      </c>
      <c r="H17" s="41">
        <v>1</v>
      </c>
      <c r="I17" s="41">
        <v>0</v>
      </c>
      <c r="J17" s="42">
        <f t="shared" si="1"/>
        <v>100</v>
      </c>
      <c r="K17" s="41">
        <v>9</v>
      </c>
      <c r="L17" s="41">
        <v>8</v>
      </c>
      <c r="M17" s="42">
        <f t="shared" si="2"/>
        <v>11.111111111111111</v>
      </c>
      <c r="N17" s="41">
        <v>1</v>
      </c>
      <c r="O17" s="41">
        <v>1</v>
      </c>
      <c r="P17" s="42">
        <f t="shared" si="3"/>
        <v>0</v>
      </c>
    </row>
    <row r="18" spans="1:16" x14ac:dyDescent="0.25">
      <c r="A18" s="21" t="s">
        <v>23</v>
      </c>
      <c r="B18" s="41">
        <v>4098</v>
      </c>
      <c r="C18" s="41">
        <v>3345</v>
      </c>
      <c r="D18" s="43">
        <v>18.374816983894583</v>
      </c>
      <c r="E18" s="41">
        <v>1375</v>
      </c>
      <c r="F18" s="41">
        <v>1168</v>
      </c>
      <c r="G18" s="42">
        <f t="shared" si="0"/>
        <v>15.054545454545455</v>
      </c>
      <c r="H18" s="41">
        <v>620</v>
      </c>
      <c r="I18" s="41">
        <v>506</v>
      </c>
      <c r="J18" s="42">
        <f t="shared" si="1"/>
        <v>18.387096774193548</v>
      </c>
      <c r="K18" s="41">
        <v>1094</v>
      </c>
      <c r="L18" s="41">
        <v>876</v>
      </c>
      <c r="M18" s="42">
        <f t="shared" si="2"/>
        <v>19.926873857404022</v>
      </c>
      <c r="N18" s="41">
        <v>927</v>
      </c>
      <c r="O18" s="41">
        <v>741</v>
      </c>
      <c r="P18" s="42">
        <f t="shared" si="3"/>
        <v>20.064724919093852</v>
      </c>
    </row>
    <row r="19" spans="1:16" x14ac:dyDescent="0.25">
      <c r="A19" s="21" t="s">
        <v>24</v>
      </c>
      <c r="B19" s="41">
        <v>2559</v>
      </c>
      <c r="C19" s="41">
        <v>2107</v>
      </c>
      <c r="D19" s="43">
        <v>17.663149667839001</v>
      </c>
      <c r="E19" s="41">
        <v>823</v>
      </c>
      <c r="F19" s="41">
        <v>689</v>
      </c>
      <c r="G19" s="42">
        <f t="shared" si="0"/>
        <v>16.281895504252734</v>
      </c>
      <c r="H19" s="41">
        <v>367</v>
      </c>
      <c r="I19" s="41">
        <v>313</v>
      </c>
      <c r="J19" s="42">
        <f t="shared" si="1"/>
        <v>14.713896457765667</v>
      </c>
      <c r="K19" s="41">
        <v>689</v>
      </c>
      <c r="L19" s="41">
        <v>558</v>
      </c>
      <c r="M19" s="42">
        <f t="shared" si="2"/>
        <v>19.013062409288825</v>
      </c>
      <c r="N19" s="41">
        <v>616</v>
      </c>
      <c r="O19" s="41">
        <v>496</v>
      </c>
      <c r="P19" s="42">
        <f t="shared" si="3"/>
        <v>19.480519480519479</v>
      </c>
    </row>
    <row r="20" spans="1:16" x14ac:dyDescent="0.25">
      <c r="A20" s="21" t="s">
        <v>32</v>
      </c>
      <c r="B20" s="41">
        <v>144088</v>
      </c>
      <c r="C20" s="41">
        <v>120814</v>
      </c>
      <c r="D20" s="43">
        <v>16.152628948975625</v>
      </c>
      <c r="E20" s="41">
        <v>51493</v>
      </c>
      <c r="F20" s="41">
        <v>42683</v>
      </c>
      <c r="G20" s="42">
        <f t="shared" si="0"/>
        <v>17.109121628182471</v>
      </c>
      <c r="H20" s="41">
        <v>19806</v>
      </c>
      <c r="I20" s="41">
        <v>16635</v>
      </c>
      <c r="J20" s="42">
        <f t="shared" si="1"/>
        <v>16.010299909118448</v>
      </c>
      <c r="K20" s="41">
        <v>37916</v>
      </c>
      <c r="L20" s="41">
        <v>32121</v>
      </c>
      <c r="M20" s="42">
        <f t="shared" si="2"/>
        <v>15.283785209410276</v>
      </c>
      <c r="N20" s="41">
        <v>32284</v>
      </c>
      <c r="O20" s="41">
        <v>27301</v>
      </c>
      <c r="P20" s="42">
        <f t="shared" si="3"/>
        <v>15.43489034816008</v>
      </c>
    </row>
    <row r="21" spans="1:16" ht="15" customHeight="1" x14ac:dyDescent="0.25">
      <c r="A21" s="21" t="s">
        <v>21</v>
      </c>
      <c r="B21" s="41">
        <v>11122</v>
      </c>
      <c r="C21" s="41">
        <v>9440</v>
      </c>
      <c r="D21" s="43">
        <v>15.123179284301385</v>
      </c>
      <c r="E21" s="41">
        <v>3600</v>
      </c>
      <c r="F21" s="41">
        <v>3085</v>
      </c>
      <c r="G21" s="42">
        <f t="shared" si="0"/>
        <v>14.305555555555555</v>
      </c>
      <c r="H21" s="41">
        <v>1659</v>
      </c>
      <c r="I21" s="41">
        <v>1397</v>
      </c>
      <c r="J21" s="42">
        <f t="shared" si="1"/>
        <v>15.792646172393008</v>
      </c>
      <c r="K21" s="41">
        <v>3030</v>
      </c>
      <c r="L21" s="41">
        <v>2549</v>
      </c>
      <c r="M21" s="42">
        <f t="shared" si="2"/>
        <v>15.874587458745875</v>
      </c>
      <c r="N21" s="41">
        <v>2615</v>
      </c>
      <c r="O21" s="41">
        <v>2230</v>
      </c>
      <c r="P21" s="42">
        <f t="shared" si="3"/>
        <v>14.722753346080307</v>
      </c>
    </row>
    <row r="22" spans="1:16" x14ac:dyDescent="0.25">
      <c r="A22" s="21" t="s">
        <v>30</v>
      </c>
      <c r="B22" s="41">
        <v>88</v>
      </c>
      <c r="C22" s="41">
        <v>83</v>
      </c>
      <c r="D22" s="43">
        <v>5.6818181818181817</v>
      </c>
      <c r="E22" s="41">
        <v>36</v>
      </c>
      <c r="F22" s="41">
        <v>36</v>
      </c>
      <c r="G22" s="42">
        <f t="shared" si="0"/>
        <v>0</v>
      </c>
      <c r="H22" s="41">
        <v>6</v>
      </c>
      <c r="I22" s="41">
        <v>6</v>
      </c>
      <c r="J22" s="42">
        <f t="shared" si="1"/>
        <v>0</v>
      </c>
      <c r="K22" s="41">
        <v>16</v>
      </c>
      <c r="L22" s="41">
        <v>14</v>
      </c>
      <c r="M22" s="42">
        <f t="shared" si="2"/>
        <v>12.5</v>
      </c>
      <c r="N22" s="41">
        <v>25</v>
      </c>
      <c r="O22" s="41">
        <v>25</v>
      </c>
      <c r="P22" s="42">
        <f t="shared" si="3"/>
        <v>0</v>
      </c>
    </row>
    <row r="23" spans="1:16" x14ac:dyDescent="0.25">
      <c r="A23" s="14" t="s">
        <v>7</v>
      </c>
      <c r="B23" s="14"/>
      <c r="C23" s="14"/>
      <c r="D23" s="6"/>
      <c r="E23" s="6"/>
      <c r="F23" s="6"/>
    </row>
    <row r="24" spans="1:16" x14ac:dyDescent="0.25">
      <c r="A24" s="14" t="s">
        <v>2</v>
      </c>
      <c r="B24" s="11"/>
      <c r="C24" s="11"/>
      <c r="D24" s="6"/>
      <c r="E24" s="6"/>
      <c r="F24" s="6"/>
    </row>
    <row r="25" spans="1:16" x14ac:dyDescent="0.25">
      <c r="A25" s="62" t="s">
        <v>234</v>
      </c>
      <c r="B25" s="6"/>
      <c r="C25" s="6"/>
      <c r="D25" s="6"/>
      <c r="G25" s="48"/>
    </row>
    <row r="40" ht="15" customHeight="1" x14ac:dyDescent="0.25"/>
    <row r="59" ht="15" customHeight="1" x14ac:dyDescent="0.25"/>
  </sheetData>
  <sortState ref="A4:P22">
    <sortCondition descending="1" ref="D4:D22"/>
  </sortState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A13" zoomScale="70" zoomScaleNormal="70" workbookViewId="0">
      <selection activeCell="A30" sqref="A30"/>
    </sheetView>
  </sheetViews>
  <sheetFormatPr baseColWidth="10" defaultRowHeight="15" x14ac:dyDescent="0.25"/>
  <cols>
    <col min="1" max="1" width="52.42578125" style="4" bestFit="1" customWidth="1"/>
    <col min="2" max="4" width="20.7109375" style="40" customWidth="1"/>
    <col min="5" max="6" width="12.5703125" style="40" customWidth="1"/>
    <col min="7" max="7" width="11.7109375" style="40" bestFit="1" customWidth="1"/>
    <col min="8" max="16" width="11.42578125" style="40"/>
    <col min="17" max="16384" width="11.42578125" style="4"/>
  </cols>
  <sheetData>
    <row r="1" spans="1:16" ht="15.75" x14ac:dyDescent="0.25">
      <c r="A1" s="22" t="s">
        <v>216</v>
      </c>
      <c r="B1" s="39"/>
    </row>
    <row r="2" spans="1:16" s="28" customFormat="1" ht="28.5" customHeight="1" x14ac:dyDescent="0.25">
      <c r="A2" s="27"/>
      <c r="B2" s="126" t="s">
        <v>1</v>
      </c>
      <c r="C2" s="126"/>
      <c r="D2" s="126"/>
      <c r="E2" s="127" t="s">
        <v>62</v>
      </c>
      <c r="F2" s="127"/>
      <c r="G2" s="127"/>
      <c r="H2" s="127" t="s">
        <v>63</v>
      </c>
      <c r="I2" s="127"/>
      <c r="J2" s="127"/>
      <c r="K2" s="127" t="s">
        <v>64</v>
      </c>
      <c r="L2" s="127"/>
      <c r="M2" s="127"/>
      <c r="N2" s="127" t="s">
        <v>65</v>
      </c>
      <c r="O2" s="127"/>
      <c r="P2" s="127"/>
    </row>
    <row r="3" spans="1:16" ht="75" x14ac:dyDescent="0.25">
      <c r="A3" s="26" t="s">
        <v>14</v>
      </c>
      <c r="B3" s="23" t="s">
        <v>12</v>
      </c>
      <c r="C3" s="23" t="s">
        <v>13</v>
      </c>
      <c r="D3" s="23" t="s">
        <v>35</v>
      </c>
      <c r="E3" s="23" t="s">
        <v>53</v>
      </c>
      <c r="F3" s="23" t="s">
        <v>54</v>
      </c>
      <c r="G3" s="23" t="s">
        <v>55</v>
      </c>
      <c r="H3" s="23" t="s">
        <v>53</v>
      </c>
      <c r="I3" s="23" t="s">
        <v>54</v>
      </c>
      <c r="J3" s="23" t="s">
        <v>55</v>
      </c>
      <c r="K3" s="23" t="s">
        <v>53</v>
      </c>
      <c r="L3" s="23" t="s">
        <v>54</v>
      </c>
      <c r="M3" s="23" t="s">
        <v>55</v>
      </c>
      <c r="N3" s="23" t="s">
        <v>53</v>
      </c>
      <c r="O3" s="23" t="s">
        <v>54</v>
      </c>
      <c r="P3" s="23" t="s">
        <v>55</v>
      </c>
    </row>
    <row r="4" spans="1:16" x14ac:dyDescent="0.25">
      <c r="A4" s="21" t="s">
        <v>22</v>
      </c>
      <c r="B4" s="41">
        <v>21214</v>
      </c>
      <c r="C4" s="41">
        <v>7449</v>
      </c>
      <c r="D4" s="42">
        <v>64.886395776374087</v>
      </c>
      <c r="E4" s="41">
        <v>1316</v>
      </c>
      <c r="F4" s="41">
        <v>350</v>
      </c>
      <c r="G4" s="42">
        <f t="shared" ref="G4:G22" si="0">-100*(F4-E4)/E4</f>
        <v>73.40425531914893</v>
      </c>
      <c r="H4" s="41">
        <v>7339</v>
      </c>
      <c r="I4" s="41">
        <v>2199</v>
      </c>
      <c r="J4" s="42">
        <f t="shared" ref="J4:J22" si="1">-100*(I4-H4)/H4</f>
        <v>70.036789753372389</v>
      </c>
      <c r="K4" s="41">
        <v>719</v>
      </c>
      <c r="L4" s="41">
        <v>251</v>
      </c>
      <c r="M4" s="42">
        <f t="shared" ref="M4:M22" si="2">-100*(L4-K4)/K4</f>
        <v>65.090403337969406</v>
      </c>
      <c r="N4" s="41">
        <v>3515</v>
      </c>
      <c r="O4" s="41">
        <v>1493</v>
      </c>
      <c r="P4" s="42">
        <f t="shared" ref="P4:P16" si="3">-100*(O4-N4)/N4</f>
        <v>57.524893314366999</v>
      </c>
    </row>
    <row r="5" spans="1:16" x14ac:dyDescent="0.25">
      <c r="A5" s="21" t="s">
        <v>27</v>
      </c>
      <c r="B5" s="41">
        <v>909</v>
      </c>
      <c r="C5" s="41">
        <v>354</v>
      </c>
      <c r="D5" s="43">
        <v>61.056105610561055</v>
      </c>
      <c r="E5" s="41">
        <v>194</v>
      </c>
      <c r="F5" s="41">
        <v>84</v>
      </c>
      <c r="G5" s="42">
        <f t="shared" si="0"/>
        <v>56.701030927835049</v>
      </c>
      <c r="H5" s="41">
        <v>81</v>
      </c>
      <c r="I5" s="41">
        <v>23</v>
      </c>
      <c r="J5" s="42">
        <f t="shared" si="1"/>
        <v>71.604938271604937</v>
      </c>
      <c r="K5" s="41">
        <v>209</v>
      </c>
      <c r="L5" s="41">
        <v>73</v>
      </c>
      <c r="M5" s="42">
        <f t="shared" si="2"/>
        <v>65.071770334928232</v>
      </c>
      <c r="N5" s="41">
        <v>56</v>
      </c>
      <c r="O5" s="41">
        <v>29</v>
      </c>
      <c r="P5" s="42">
        <f t="shared" si="3"/>
        <v>48.214285714285715</v>
      </c>
    </row>
    <row r="6" spans="1:16" x14ac:dyDescent="0.25">
      <c r="A6" s="21" t="s">
        <v>29</v>
      </c>
      <c r="B6" s="41">
        <v>209</v>
      </c>
      <c r="C6" s="41">
        <v>88</v>
      </c>
      <c r="D6" s="43">
        <v>57.89473684210526</v>
      </c>
      <c r="E6" s="41">
        <v>28</v>
      </c>
      <c r="F6" s="41">
        <v>14</v>
      </c>
      <c r="G6" s="42">
        <f t="shared" si="0"/>
        <v>50</v>
      </c>
      <c r="H6" s="41">
        <v>11</v>
      </c>
      <c r="I6" s="41">
        <v>3</v>
      </c>
      <c r="J6" s="42">
        <f t="shared" si="1"/>
        <v>72.727272727272734</v>
      </c>
      <c r="K6" s="41">
        <v>48</v>
      </c>
      <c r="L6" s="41">
        <v>27</v>
      </c>
      <c r="M6" s="42">
        <f t="shared" si="2"/>
        <v>43.75</v>
      </c>
      <c r="N6" s="41">
        <v>23</v>
      </c>
      <c r="O6" s="41">
        <v>5</v>
      </c>
      <c r="P6" s="42">
        <f t="shared" si="3"/>
        <v>78.260869565217391</v>
      </c>
    </row>
    <row r="7" spans="1:16" x14ac:dyDescent="0.25">
      <c r="A7" s="21" t="s">
        <v>20</v>
      </c>
      <c r="B7" s="41">
        <v>29520</v>
      </c>
      <c r="C7" s="41">
        <v>13649</v>
      </c>
      <c r="D7" s="43">
        <v>53.763550135501355</v>
      </c>
      <c r="E7" s="41">
        <v>1974</v>
      </c>
      <c r="F7" s="41">
        <v>598</v>
      </c>
      <c r="G7" s="42">
        <f t="shared" si="0"/>
        <v>69.706180344478213</v>
      </c>
      <c r="H7" s="41">
        <v>10039</v>
      </c>
      <c r="I7" s="41">
        <v>4115</v>
      </c>
      <c r="J7" s="42">
        <f t="shared" si="1"/>
        <v>59.00986153999402</v>
      </c>
      <c r="K7" s="41">
        <v>1109</v>
      </c>
      <c r="L7" s="41">
        <v>415</v>
      </c>
      <c r="M7" s="42">
        <f t="shared" si="2"/>
        <v>62.578899909828678</v>
      </c>
      <c r="N7" s="41">
        <v>4655</v>
      </c>
      <c r="O7" s="41">
        <v>2715</v>
      </c>
      <c r="P7" s="42">
        <f t="shared" si="3"/>
        <v>41.675617615467239</v>
      </c>
    </row>
    <row r="8" spans="1:16" x14ac:dyDescent="0.25">
      <c r="A8" s="21" t="s">
        <v>19</v>
      </c>
      <c r="B8" s="41">
        <v>65626</v>
      </c>
      <c r="C8" s="41">
        <v>33820</v>
      </c>
      <c r="D8" s="43">
        <v>48.465547191661841</v>
      </c>
      <c r="E8" s="41">
        <v>15431</v>
      </c>
      <c r="F8" s="41">
        <v>8174</v>
      </c>
      <c r="G8" s="42">
        <f t="shared" si="0"/>
        <v>47.028708444041214</v>
      </c>
      <c r="H8" s="41">
        <v>4744</v>
      </c>
      <c r="I8" s="41">
        <v>2190</v>
      </c>
      <c r="J8" s="42">
        <f t="shared" si="1"/>
        <v>53.836424957841487</v>
      </c>
      <c r="K8" s="41">
        <v>13345</v>
      </c>
      <c r="L8" s="41">
        <v>7078</v>
      </c>
      <c r="M8" s="42">
        <f t="shared" si="2"/>
        <v>46.961408767328585</v>
      </c>
      <c r="N8" s="41">
        <v>3290</v>
      </c>
      <c r="O8" s="41">
        <v>1610</v>
      </c>
      <c r="P8" s="42">
        <f t="shared" si="3"/>
        <v>51.063829787234042</v>
      </c>
    </row>
    <row r="9" spans="1:16" x14ac:dyDescent="0.25">
      <c r="A9" s="21" t="s">
        <v>15</v>
      </c>
      <c r="B9" s="41">
        <v>253224</v>
      </c>
      <c r="C9" s="41">
        <v>151194</v>
      </c>
      <c r="D9" s="43">
        <v>40.292389346981331</v>
      </c>
      <c r="E9" s="41">
        <v>51002</v>
      </c>
      <c r="F9" s="41">
        <v>28214</v>
      </c>
      <c r="G9" s="42">
        <f t="shared" si="0"/>
        <v>44.68060076075448</v>
      </c>
      <c r="H9" s="41">
        <v>55337</v>
      </c>
      <c r="I9" s="41">
        <v>40978</v>
      </c>
      <c r="J9" s="42">
        <f t="shared" si="1"/>
        <v>25.948280535627156</v>
      </c>
      <c r="K9" s="41">
        <v>25789</v>
      </c>
      <c r="L9" s="41">
        <v>11368</v>
      </c>
      <c r="M9" s="42">
        <f t="shared" si="2"/>
        <v>55.919190352475859</v>
      </c>
      <c r="N9" s="41">
        <v>21850</v>
      </c>
      <c r="O9" s="41">
        <v>14252</v>
      </c>
      <c r="P9" s="42">
        <f t="shared" si="3"/>
        <v>34.773455377574372</v>
      </c>
    </row>
    <row r="10" spans="1:16" x14ac:dyDescent="0.25">
      <c r="A10" s="21" t="s">
        <v>17</v>
      </c>
      <c r="B10" s="41">
        <v>157688</v>
      </c>
      <c r="C10" s="41">
        <v>98801</v>
      </c>
      <c r="D10" s="43">
        <v>37.343995738420169</v>
      </c>
      <c r="E10" s="41">
        <v>32812</v>
      </c>
      <c r="F10" s="41">
        <v>20505</v>
      </c>
      <c r="G10" s="42">
        <f t="shared" si="0"/>
        <v>37.507619163720591</v>
      </c>
      <c r="H10" s="41">
        <v>25805</v>
      </c>
      <c r="I10" s="41">
        <v>12559</v>
      </c>
      <c r="J10" s="42">
        <f t="shared" si="1"/>
        <v>51.331137376477429</v>
      </c>
      <c r="K10" s="41">
        <v>20878</v>
      </c>
      <c r="L10" s="41">
        <v>15031</v>
      </c>
      <c r="M10" s="42">
        <f t="shared" si="2"/>
        <v>28.00555608774787</v>
      </c>
      <c r="N10" s="41">
        <v>12580</v>
      </c>
      <c r="O10" s="41">
        <v>7675</v>
      </c>
      <c r="P10" s="42">
        <f t="shared" si="3"/>
        <v>38.990461049284576</v>
      </c>
    </row>
    <row r="11" spans="1:16" ht="17.25" x14ac:dyDescent="0.25">
      <c r="A11" s="21" t="s">
        <v>18</v>
      </c>
      <c r="B11" s="41">
        <v>104109</v>
      </c>
      <c r="C11" s="41">
        <v>66695</v>
      </c>
      <c r="D11" s="43">
        <v>35.937334908605401</v>
      </c>
      <c r="E11" s="41">
        <v>22605</v>
      </c>
      <c r="F11" s="41">
        <v>14827</v>
      </c>
      <c r="G11" s="42">
        <f t="shared" si="0"/>
        <v>34.408316744083166</v>
      </c>
      <c r="H11" s="41">
        <v>11384</v>
      </c>
      <c r="I11" s="41">
        <v>5874</v>
      </c>
      <c r="J11" s="42">
        <f t="shared" si="1"/>
        <v>48.401264933239638</v>
      </c>
      <c r="K11" s="41">
        <v>17749</v>
      </c>
      <c r="L11" s="41">
        <v>12090</v>
      </c>
      <c r="M11" s="42">
        <f t="shared" si="2"/>
        <v>31.88348639359964</v>
      </c>
      <c r="N11" s="41">
        <v>7052</v>
      </c>
      <c r="O11" s="41">
        <v>4345</v>
      </c>
      <c r="P11" s="42">
        <f t="shared" si="3"/>
        <v>38.3862733976177</v>
      </c>
    </row>
    <row r="12" spans="1:16" x14ac:dyDescent="0.25">
      <c r="A12" s="21" t="s">
        <v>16</v>
      </c>
      <c r="B12" s="41">
        <v>172456</v>
      </c>
      <c r="C12" s="41">
        <v>124497</v>
      </c>
      <c r="D12" s="43">
        <v>27.80941225587976</v>
      </c>
      <c r="E12" s="41">
        <v>32735</v>
      </c>
      <c r="F12" s="41">
        <v>24804</v>
      </c>
      <c r="G12" s="42">
        <f t="shared" si="0"/>
        <v>24.227890636932948</v>
      </c>
      <c r="H12" s="41">
        <v>41215</v>
      </c>
      <c r="I12" s="41">
        <v>31067</v>
      </c>
      <c r="J12" s="42">
        <f t="shared" si="1"/>
        <v>24.622103603057138</v>
      </c>
      <c r="K12" s="41">
        <v>16251</v>
      </c>
      <c r="L12" s="41">
        <v>11471</v>
      </c>
      <c r="M12" s="42">
        <f t="shared" si="2"/>
        <v>29.413574549258506</v>
      </c>
      <c r="N12" s="41">
        <v>15345</v>
      </c>
      <c r="O12" s="41">
        <v>10196</v>
      </c>
      <c r="P12" s="42">
        <f t="shared" si="3"/>
        <v>33.55490387748452</v>
      </c>
    </row>
    <row r="13" spans="1:16" x14ac:dyDescent="0.25">
      <c r="A13" s="21" t="s">
        <v>173</v>
      </c>
      <c r="B13" s="41">
        <v>128299</v>
      </c>
      <c r="C13" s="41">
        <v>97020</v>
      </c>
      <c r="D13" s="43">
        <v>24.379769133040789</v>
      </c>
      <c r="E13" s="41">
        <v>27614</v>
      </c>
      <c r="F13" s="41">
        <v>20996</v>
      </c>
      <c r="G13" s="42">
        <f t="shared" si="0"/>
        <v>23.966104150068805</v>
      </c>
      <c r="H13" s="41">
        <v>18602</v>
      </c>
      <c r="I13" s="41">
        <v>13955</v>
      </c>
      <c r="J13" s="42">
        <f t="shared" si="1"/>
        <v>24.981184818836685</v>
      </c>
      <c r="K13" s="41">
        <v>18943</v>
      </c>
      <c r="L13" s="41">
        <v>14039</v>
      </c>
      <c r="M13" s="42">
        <f t="shared" si="2"/>
        <v>25.888190888454837</v>
      </c>
      <c r="N13" s="41">
        <v>9519</v>
      </c>
      <c r="O13" s="41">
        <v>7238</v>
      </c>
      <c r="P13" s="42">
        <f t="shared" si="3"/>
        <v>23.96260111356235</v>
      </c>
    </row>
    <row r="14" spans="1:16" x14ac:dyDescent="0.25">
      <c r="A14" s="21" t="s">
        <v>25</v>
      </c>
      <c r="B14" s="41">
        <v>2407</v>
      </c>
      <c r="C14" s="41">
        <v>1836</v>
      </c>
      <c r="D14" s="43">
        <v>23.722476111341919</v>
      </c>
      <c r="E14" s="41">
        <v>628</v>
      </c>
      <c r="F14" s="41">
        <v>492</v>
      </c>
      <c r="G14" s="42">
        <f t="shared" si="0"/>
        <v>21.656050955414013</v>
      </c>
      <c r="H14" s="41">
        <v>201</v>
      </c>
      <c r="I14" s="41">
        <v>143</v>
      </c>
      <c r="J14" s="42">
        <f t="shared" si="1"/>
        <v>28.855721393034827</v>
      </c>
      <c r="K14" s="41">
        <v>430</v>
      </c>
      <c r="L14" s="41">
        <v>340</v>
      </c>
      <c r="M14" s="42">
        <f t="shared" si="2"/>
        <v>20.930232558139537</v>
      </c>
      <c r="N14" s="41">
        <v>100</v>
      </c>
      <c r="O14" s="41">
        <v>72</v>
      </c>
      <c r="P14" s="42">
        <f t="shared" si="3"/>
        <v>28</v>
      </c>
    </row>
    <row r="15" spans="1:16" x14ac:dyDescent="0.25">
      <c r="A15" s="21" t="s">
        <v>26</v>
      </c>
      <c r="B15" s="41">
        <v>1795</v>
      </c>
      <c r="C15" s="41">
        <v>1393</v>
      </c>
      <c r="D15" s="43">
        <v>22.395543175487465</v>
      </c>
      <c r="E15" s="41">
        <v>423</v>
      </c>
      <c r="F15" s="41">
        <v>315</v>
      </c>
      <c r="G15" s="42">
        <f t="shared" si="0"/>
        <v>25.531914893617021</v>
      </c>
      <c r="H15" s="41">
        <v>289</v>
      </c>
      <c r="I15" s="41">
        <v>225</v>
      </c>
      <c r="J15" s="42">
        <f t="shared" si="1"/>
        <v>22.145328719723182</v>
      </c>
      <c r="K15" s="41">
        <v>250</v>
      </c>
      <c r="L15" s="41">
        <v>184</v>
      </c>
      <c r="M15" s="42">
        <f t="shared" si="2"/>
        <v>26.4</v>
      </c>
      <c r="N15" s="41">
        <v>104</v>
      </c>
      <c r="O15" s="41">
        <v>87</v>
      </c>
      <c r="P15" s="42">
        <f t="shared" si="3"/>
        <v>16.346153846153847</v>
      </c>
    </row>
    <row r="16" spans="1:16" x14ac:dyDescent="0.25">
      <c r="A16" s="21" t="s">
        <v>28</v>
      </c>
      <c r="B16" s="41">
        <v>490</v>
      </c>
      <c r="C16" s="41">
        <v>386</v>
      </c>
      <c r="D16" s="43">
        <v>21.224489795918366</v>
      </c>
      <c r="E16" s="41">
        <v>160</v>
      </c>
      <c r="F16" s="41">
        <v>130</v>
      </c>
      <c r="G16" s="42">
        <f t="shared" si="0"/>
        <v>18.75</v>
      </c>
      <c r="H16" s="41">
        <v>24</v>
      </c>
      <c r="I16" s="41">
        <v>18</v>
      </c>
      <c r="J16" s="42">
        <f t="shared" si="1"/>
        <v>25</v>
      </c>
      <c r="K16" s="41">
        <v>92</v>
      </c>
      <c r="L16" s="41">
        <v>73</v>
      </c>
      <c r="M16" s="42">
        <f t="shared" si="2"/>
        <v>20.652173913043477</v>
      </c>
      <c r="N16" s="41">
        <v>12</v>
      </c>
      <c r="O16" s="41">
        <v>10</v>
      </c>
      <c r="P16" s="42">
        <f t="shared" si="3"/>
        <v>16.666666666666668</v>
      </c>
    </row>
    <row r="17" spans="1:16" x14ac:dyDescent="0.25">
      <c r="A17" s="21" t="s">
        <v>31</v>
      </c>
      <c r="B17" s="41">
        <v>19</v>
      </c>
      <c r="C17" s="41">
        <v>15</v>
      </c>
      <c r="D17" s="43">
        <v>21.05263157894737</v>
      </c>
      <c r="E17" s="41">
        <v>5</v>
      </c>
      <c r="F17" s="41">
        <v>4</v>
      </c>
      <c r="G17" s="42">
        <f t="shared" si="0"/>
        <v>20</v>
      </c>
      <c r="H17" s="41">
        <v>3</v>
      </c>
      <c r="I17" s="41">
        <v>2</v>
      </c>
      <c r="J17" s="42">
        <f t="shared" si="1"/>
        <v>33.333333333333336</v>
      </c>
      <c r="K17" s="41">
        <v>1</v>
      </c>
      <c r="L17" s="41">
        <v>1</v>
      </c>
      <c r="M17" s="42">
        <f t="shared" si="2"/>
        <v>0</v>
      </c>
      <c r="N17" s="41">
        <v>0</v>
      </c>
      <c r="O17" s="41">
        <v>0</v>
      </c>
      <c r="P17" s="47" t="s">
        <v>66</v>
      </c>
    </row>
    <row r="18" spans="1:16" x14ac:dyDescent="0.25">
      <c r="A18" s="21" t="s">
        <v>23</v>
      </c>
      <c r="B18" s="41">
        <v>4098</v>
      </c>
      <c r="C18" s="41">
        <v>3345</v>
      </c>
      <c r="D18" s="43">
        <v>18.374816983894583</v>
      </c>
      <c r="E18" s="41">
        <v>738</v>
      </c>
      <c r="F18" s="41">
        <v>643</v>
      </c>
      <c r="G18" s="42">
        <f t="shared" si="0"/>
        <v>12.872628726287262</v>
      </c>
      <c r="H18" s="41">
        <v>637</v>
      </c>
      <c r="I18" s="41">
        <v>525</v>
      </c>
      <c r="J18" s="42">
        <f t="shared" si="1"/>
        <v>17.582417582417584</v>
      </c>
      <c r="K18" s="41">
        <v>563</v>
      </c>
      <c r="L18" s="41">
        <v>449</v>
      </c>
      <c r="M18" s="42">
        <f t="shared" si="2"/>
        <v>20.24866785079929</v>
      </c>
      <c r="N18" s="41">
        <v>364</v>
      </c>
      <c r="O18" s="41">
        <v>292</v>
      </c>
      <c r="P18" s="42">
        <f>-100*(O18-N18)/N18</f>
        <v>19.780219780219781</v>
      </c>
    </row>
    <row r="19" spans="1:16" x14ac:dyDescent="0.25">
      <c r="A19" s="21" t="s">
        <v>24</v>
      </c>
      <c r="B19" s="41">
        <v>2559</v>
      </c>
      <c r="C19" s="41">
        <v>2107</v>
      </c>
      <c r="D19" s="43">
        <v>17.663149667839001</v>
      </c>
      <c r="E19" s="41">
        <v>609</v>
      </c>
      <c r="F19" s="41">
        <v>518</v>
      </c>
      <c r="G19" s="42">
        <f t="shared" si="0"/>
        <v>14.942528735632184</v>
      </c>
      <c r="H19" s="41">
        <v>214</v>
      </c>
      <c r="I19" s="41">
        <v>171</v>
      </c>
      <c r="J19" s="42">
        <f t="shared" si="1"/>
        <v>20.093457943925234</v>
      </c>
      <c r="K19" s="41">
        <v>458</v>
      </c>
      <c r="L19" s="41">
        <v>364</v>
      </c>
      <c r="M19" s="42">
        <f t="shared" si="2"/>
        <v>20.524017467248907</v>
      </c>
      <c r="N19" s="41">
        <v>158</v>
      </c>
      <c r="O19" s="41">
        <v>132</v>
      </c>
      <c r="P19" s="42">
        <f>-100*(O19-N19)/N19</f>
        <v>16.455696202531644</v>
      </c>
    </row>
    <row r="20" spans="1:16" x14ac:dyDescent="0.25">
      <c r="A20" s="21" t="s">
        <v>32</v>
      </c>
      <c r="B20" s="41">
        <v>144088</v>
      </c>
      <c r="C20" s="41">
        <v>120814</v>
      </c>
      <c r="D20" s="43">
        <v>16.152628948975625</v>
      </c>
      <c r="E20" s="41">
        <v>29367</v>
      </c>
      <c r="F20" s="41">
        <v>24564</v>
      </c>
      <c r="G20" s="42">
        <f t="shared" si="0"/>
        <v>16.355092450709982</v>
      </c>
      <c r="H20" s="41">
        <v>22126</v>
      </c>
      <c r="I20" s="41">
        <v>18119</v>
      </c>
      <c r="J20" s="42">
        <f t="shared" si="1"/>
        <v>18.109915936002892</v>
      </c>
      <c r="K20" s="41">
        <v>21113</v>
      </c>
      <c r="L20" s="41">
        <v>17955</v>
      </c>
      <c r="M20" s="42">
        <f t="shared" si="2"/>
        <v>14.95760905603183</v>
      </c>
      <c r="N20" s="41">
        <v>11171</v>
      </c>
      <c r="O20" s="41">
        <v>9346</v>
      </c>
      <c r="P20" s="42">
        <f>-100*(O20-N20)/N20</f>
        <v>16.33694387252708</v>
      </c>
    </row>
    <row r="21" spans="1:16" x14ac:dyDescent="0.25">
      <c r="A21" s="21" t="s">
        <v>21</v>
      </c>
      <c r="B21" s="41">
        <v>11122</v>
      </c>
      <c r="C21" s="41">
        <v>9440</v>
      </c>
      <c r="D21" s="43">
        <v>15.123179284301385</v>
      </c>
      <c r="E21" s="41">
        <v>2707</v>
      </c>
      <c r="F21" s="41">
        <v>2358</v>
      </c>
      <c r="G21" s="42">
        <f t="shared" si="0"/>
        <v>12.892500923531585</v>
      </c>
      <c r="H21" s="41">
        <v>893</v>
      </c>
      <c r="I21" s="41">
        <v>727</v>
      </c>
      <c r="J21" s="42">
        <f t="shared" si="1"/>
        <v>18.58902575587906</v>
      </c>
      <c r="K21" s="41">
        <v>2041</v>
      </c>
      <c r="L21" s="41">
        <v>1763</v>
      </c>
      <c r="M21" s="42">
        <f t="shared" si="2"/>
        <v>13.62077413032827</v>
      </c>
      <c r="N21" s="41">
        <v>574</v>
      </c>
      <c r="O21" s="41">
        <v>467</v>
      </c>
      <c r="P21" s="42">
        <f>-100*(O21-N21)/N21</f>
        <v>18.641114982578397</v>
      </c>
    </row>
    <row r="22" spans="1:16" x14ac:dyDescent="0.25">
      <c r="A22" s="21" t="s">
        <v>30</v>
      </c>
      <c r="B22" s="41">
        <v>88</v>
      </c>
      <c r="C22" s="41">
        <v>83</v>
      </c>
      <c r="D22" s="43">
        <v>5.6818181818181817</v>
      </c>
      <c r="E22" s="41">
        <v>26</v>
      </c>
      <c r="F22" s="41">
        <v>26</v>
      </c>
      <c r="G22" s="42">
        <f t="shared" si="0"/>
        <v>0</v>
      </c>
      <c r="H22" s="41">
        <v>10</v>
      </c>
      <c r="I22" s="41">
        <v>10</v>
      </c>
      <c r="J22" s="42">
        <f t="shared" si="1"/>
        <v>0</v>
      </c>
      <c r="K22" s="41">
        <v>16</v>
      </c>
      <c r="L22" s="41">
        <v>16</v>
      </c>
      <c r="M22" s="42">
        <f t="shared" si="2"/>
        <v>0</v>
      </c>
      <c r="N22" s="41">
        <v>9</v>
      </c>
      <c r="O22" s="41">
        <v>9</v>
      </c>
      <c r="P22" s="42">
        <f>-100*(O22-N22)/N22</f>
        <v>0</v>
      </c>
    </row>
    <row r="23" spans="1:16" x14ac:dyDescent="0.25">
      <c r="A23" s="14" t="s">
        <v>7</v>
      </c>
      <c r="B23" s="44"/>
      <c r="C23" s="44"/>
    </row>
    <row r="24" spans="1:16" x14ac:dyDescent="0.25">
      <c r="A24" s="14" t="s">
        <v>2</v>
      </c>
      <c r="B24" s="45"/>
      <c r="C24" s="45"/>
    </row>
    <row r="25" spans="1:16" x14ac:dyDescent="0.25">
      <c r="A25" s="62" t="s">
        <v>234</v>
      </c>
      <c r="C25" s="49"/>
      <c r="G25" s="49"/>
    </row>
  </sheetData>
  <sortState ref="A4:P22">
    <sortCondition descending="1" ref="D4:D22"/>
  </sortState>
  <mergeCells count="5"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9"/>
  <sheetViews>
    <sheetView zoomScale="85" zoomScaleNormal="85" workbookViewId="0">
      <pane xSplit="2" ySplit="2" topLeftCell="C108" activePane="bottomRight" state="frozen"/>
      <selection pane="topRight" activeCell="C1" sqref="C1"/>
      <selection pane="bottomLeft" activeCell="A3" sqref="A3"/>
      <selection pane="bottomRight" activeCell="A109" sqref="A109"/>
    </sheetView>
  </sheetViews>
  <sheetFormatPr baseColWidth="10" defaultRowHeight="15" x14ac:dyDescent="0.25"/>
  <cols>
    <col min="1" max="1" width="60.5703125" customWidth="1"/>
    <col min="2" max="2" width="66.42578125" bestFit="1" customWidth="1"/>
    <col min="3" max="4" width="14.28515625" style="4" customWidth="1"/>
    <col min="5" max="5" width="17.7109375" customWidth="1"/>
    <col min="6" max="6" width="10.7109375" bestFit="1" customWidth="1"/>
    <col min="7" max="7" width="14.28515625" style="4" customWidth="1"/>
    <col min="8" max="8" width="17.7109375" customWidth="1"/>
    <col min="9" max="9" width="10.7109375" bestFit="1" customWidth="1"/>
    <col min="10" max="10" width="14.28515625" style="4" customWidth="1"/>
    <col min="11" max="11" width="17.7109375" customWidth="1"/>
    <col min="12" max="12" width="10.7109375" bestFit="1" customWidth="1"/>
    <col min="13" max="13" width="14.28515625" style="4" customWidth="1"/>
    <col min="14" max="14" width="17.7109375" customWidth="1"/>
    <col min="15" max="15" width="10.7109375" bestFit="1" customWidth="1"/>
  </cols>
  <sheetData>
    <row r="1" spans="1:15" ht="15.75" x14ac:dyDescent="0.25">
      <c r="A1" s="5" t="s">
        <v>208</v>
      </c>
      <c r="B1" s="7"/>
      <c r="C1" s="7"/>
      <c r="D1" s="7"/>
      <c r="E1" s="4"/>
      <c r="F1" s="4"/>
      <c r="G1" s="7"/>
      <c r="H1" s="4"/>
      <c r="I1" s="4"/>
      <c r="J1" s="7"/>
      <c r="K1" s="4"/>
      <c r="L1" s="4"/>
      <c r="M1" s="7"/>
      <c r="N1" s="4"/>
      <c r="O1" s="4"/>
    </row>
    <row r="2" spans="1:15" s="24" customFormat="1" ht="71.25" customHeight="1" x14ac:dyDescent="0.25">
      <c r="A2" s="23" t="s">
        <v>6</v>
      </c>
      <c r="B2" s="23" t="s">
        <v>5</v>
      </c>
      <c r="C2" s="23" t="s">
        <v>0</v>
      </c>
      <c r="D2" s="23" t="s">
        <v>41</v>
      </c>
      <c r="E2" s="23" t="s">
        <v>45</v>
      </c>
      <c r="F2" s="23" t="s">
        <v>46</v>
      </c>
      <c r="G2" s="23" t="s">
        <v>42</v>
      </c>
      <c r="H2" s="23" t="s">
        <v>47</v>
      </c>
      <c r="I2" s="23" t="s">
        <v>48</v>
      </c>
      <c r="J2" s="23" t="s">
        <v>43</v>
      </c>
      <c r="K2" s="23" t="s">
        <v>49</v>
      </c>
      <c r="L2" s="23" t="s">
        <v>50</v>
      </c>
      <c r="M2" s="23" t="s">
        <v>44</v>
      </c>
      <c r="N2" s="23" t="s">
        <v>51</v>
      </c>
      <c r="O2" s="23" t="s">
        <v>52</v>
      </c>
    </row>
    <row r="3" spans="1:15" x14ac:dyDescent="0.25">
      <c r="A3" s="90" t="s">
        <v>72</v>
      </c>
      <c r="B3" s="16" t="s">
        <v>90</v>
      </c>
      <c r="C3" s="17">
        <v>39070</v>
      </c>
      <c r="D3" s="17">
        <v>19785</v>
      </c>
      <c r="E3" s="18">
        <f>100*D3/D$9</f>
        <v>52.720635259006606</v>
      </c>
      <c r="F3" s="18">
        <f>100*D3/$C3</f>
        <v>50.639877143588429</v>
      </c>
      <c r="G3" s="17">
        <v>5328</v>
      </c>
      <c r="H3" s="18">
        <f>100*G3/G$9</f>
        <v>54.843026248069997</v>
      </c>
      <c r="I3" s="18">
        <f>100*G3/$C3</f>
        <v>13.637061684156642</v>
      </c>
      <c r="J3" s="17">
        <v>7774</v>
      </c>
      <c r="K3" s="18">
        <f>100*J3/J$9</f>
        <v>54.901129943502823</v>
      </c>
      <c r="L3" s="18">
        <f>100*J3/$C3</f>
        <v>19.897619657025849</v>
      </c>
      <c r="M3" s="17">
        <v>5728</v>
      </c>
      <c r="N3" s="18">
        <f>100*M3/M$9</f>
        <v>56.966683242168074</v>
      </c>
      <c r="O3" s="18">
        <f>100*M3/$C3</f>
        <v>14.660865113898131</v>
      </c>
    </row>
    <row r="4" spans="1:15" x14ac:dyDescent="0.25">
      <c r="A4" s="91"/>
      <c r="B4" s="16" t="s">
        <v>102</v>
      </c>
      <c r="C4" s="17">
        <v>10435</v>
      </c>
      <c r="D4" s="17">
        <v>5081</v>
      </c>
      <c r="E4" s="18">
        <f t="shared" ref="E4:E9" si="0">100*D4/D$9</f>
        <v>13.53922404604562</v>
      </c>
      <c r="F4" s="18">
        <f t="shared" ref="F4:F9" si="1">100*D4/$C4</f>
        <v>48.691902252036414</v>
      </c>
      <c r="G4" s="17">
        <v>1514</v>
      </c>
      <c r="H4" s="18">
        <f t="shared" ref="H4:H9" si="2">100*G4/G$9</f>
        <v>15.584148224395266</v>
      </c>
      <c r="I4" s="18">
        <f t="shared" ref="I4:I9" si="3">100*G4/$C4</f>
        <v>14.508864398658361</v>
      </c>
      <c r="J4" s="17">
        <v>2065</v>
      </c>
      <c r="K4" s="18">
        <f t="shared" ref="K4:K9" si="4">100*J4/J$9</f>
        <v>14.583333333333334</v>
      </c>
      <c r="L4" s="18">
        <f t="shared" ref="L4:L9" si="5">100*J4/$C4</f>
        <v>19.789171058936272</v>
      </c>
      <c r="M4" s="17">
        <v>1656</v>
      </c>
      <c r="N4" s="18">
        <f t="shared" ref="N4:N9" si="6">100*M4/M$9</f>
        <v>16.469418199900549</v>
      </c>
      <c r="O4" s="18">
        <f t="shared" ref="O4:O8" si="7">100*M4/$C4</f>
        <v>15.869669381887878</v>
      </c>
    </row>
    <row r="5" spans="1:15" x14ac:dyDescent="0.25">
      <c r="A5" s="91"/>
      <c r="B5" s="16" t="s">
        <v>103</v>
      </c>
      <c r="C5" s="17">
        <v>8821</v>
      </c>
      <c r="D5" s="17">
        <v>4938</v>
      </c>
      <c r="E5" s="18">
        <f t="shared" si="0"/>
        <v>13.158175229162225</v>
      </c>
      <c r="F5" s="18">
        <f t="shared" si="1"/>
        <v>55.980047613649248</v>
      </c>
      <c r="G5" s="17">
        <v>1171</v>
      </c>
      <c r="H5" s="18">
        <f t="shared" si="2"/>
        <v>12.053525476067936</v>
      </c>
      <c r="I5" s="18">
        <f t="shared" si="3"/>
        <v>13.275138873143634</v>
      </c>
      <c r="J5" s="17">
        <v>1592</v>
      </c>
      <c r="K5" s="18">
        <f t="shared" si="4"/>
        <v>11.242937853107344</v>
      </c>
      <c r="L5" s="18">
        <f t="shared" si="5"/>
        <v>18.047840380909193</v>
      </c>
      <c r="M5" s="17">
        <v>1038</v>
      </c>
      <c r="N5" s="18">
        <f t="shared" si="6"/>
        <v>10.323222277473894</v>
      </c>
      <c r="O5" s="18">
        <f t="shared" si="7"/>
        <v>11.767373313683256</v>
      </c>
    </row>
    <row r="6" spans="1:15" x14ac:dyDescent="0.25">
      <c r="A6" s="91"/>
      <c r="B6" s="16" t="s">
        <v>89</v>
      </c>
      <c r="C6" s="17">
        <v>4783</v>
      </c>
      <c r="D6" s="17">
        <v>2403</v>
      </c>
      <c r="E6" s="18">
        <f t="shared" si="0"/>
        <v>6.4032189298656998</v>
      </c>
      <c r="F6" s="18">
        <f t="shared" si="1"/>
        <v>50.240434873510353</v>
      </c>
      <c r="G6" s="17">
        <v>633</v>
      </c>
      <c r="H6" s="18">
        <f t="shared" si="2"/>
        <v>6.5156973751930005</v>
      </c>
      <c r="I6" s="18">
        <f t="shared" si="3"/>
        <v>13.234371733221828</v>
      </c>
      <c r="J6" s="17">
        <v>1028</v>
      </c>
      <c r="K6" s="18">
        <f t="shared" si="4"/>
        <v>7.2598870056497171</v>
      </c>
      <c r="L6" s="18">
        <f t="shared" si="5"/>
        <v>21.492786953794688</v>
      </c>
      <c r="M6" s="17">
        <v>662</v>
      </c>
      <c r="N6" s="18">
        <f t="shared" si="6"/>
        <v>6.5837891596220786</v>
      </c>
      <c r="O6" s="18">
        <f t="shared" si="7"/>
        <v>13.840685762074012</v>
      </c>
    </row>
    <row r="7" spans="1:15" x14ac:dyDescent="0.25">
      <c r="A7" s="91"/>
      <c r="B7" s="16" t="s">
        <v>97</v>
      </c>
      <c r="C7" s="17">
        <v>4621</v>
      </c>
      <c r="D7" s="17">
        <v>2662</v>
      </c>
      <c r="E7" s="18">
        <f t="shared" si="0"/>
        <v>7.0933702835216375</v>
      </c>
      <c r="F7" s="18">
        <f t="shared" si="1"/>
        <v>57.606578662627136</v>
      </c>
      <c r="G7" s="17">
        <v>549</v>
      </c>
      <c r="H7" s="18">
        <f t="shared" si="2"/>
        <v>5.6510550694801855</v>
      </c>
      <c r="I7" s="18">
        <f t="shared" si="3"/>
        <v>11.88054533650725</v>
      </c>
      <c r="J7" s="17">
        <v>846</v>
      </c>
      <c r="K7" s="18">
        <f t="shared" si="4"/>
        <v>5.9745762711864403</v>
      </c>
      <c r="L7" s="18">
        <f t="shared" si="5"/>
        <v>18.307725600519369</v>
      </c>
      <c r="M7" s="17">
        <v>509</v>
      </c>
      <c r="N7" s="18">
        <f t="shared" si="6"/>
        <v>5.0621581302834411</v>
      </c>
      <c r="O7" s="18">
        <f t="shared" si="7"/>
        <v>11.014931832936593</v>
      </c>
    </row>
    <row r="8" spans="1:15" x14ac:dyDescent="0.25">
      <c r="A8" s="91"/>
      <c r="B8" s="16" t="s">
        <v>4</v>
      </c>
      <c r="C8" s="17">
        <v>4570</v>
      </c>
      <c r="D8" s="17">
        <f>D9-SUM(D3:D7)</f>
        <v>2659</v>
      </c>
      <c r="E8" s="18">
        <f t="shared" si="0"/>
        <v>7.0853762523982091</v>
      </c>
      <c r="F8" s="18">
        <f t="shared" si="1"/>
        <v>58.183807439824946</v>
      </c>
      <c r="G8" s="17">
        <f>G9-SUM(G3:G7)</f>
        <v>520</v>
      </c>
      <c r="H8" s="18">
        <f t="shared" si="2"/>
        <v>5.3525476067936184</v>
      </c>
      <c r="I8" s="18">
        <f t="shared" si="3"/>
        <v>11.37855579868709</v>
      </c>
      <c r="J8" s="17">
        <f>J9-SUM(J3:J7)</f>
        <v>855</v>
      </c>
      <c r="K8" s="18">
        <f t="shared" si="4"/>
        <v>6.0381355932203391</v>
      </c>
      <c r="L8" s="18">
        <f t="shared" si="5"/>
        <v>18.708971553610503</v>
      </c>
      <c r="M8" s="17">
        <f>M9-SUM(M3:M7)</f>
        <v>462</v>
      </c>
      <c r="N8" s="18">
        <f t="shared" si="6"/>
        <v>4.5947289905519639</v>
      </c>
      <c r="O8" s="18">
        <f t="shared" si="7"/>
        <v>10.109409190371991</v>
      </c>
    </row>
    <row r="9" spans="1:15" x14ac:dyDescent="0.25">
      <c r="A9" s="92"/>
      <c r="B9" s="16" t="s">
        <v>8</v>
      </c>
      <c r="C9" s="17">
        <f>SUM(C3:C8)</f>
        <v>72300</v>
      </c>
      <c r="D9" s="17">
        <v>37528</v>
      </c>
      <c r="E9" s="20">
        <f t="shared" si="0"/>
        <v>100</v>
      </c>
      <c r="F9" s="18">
        <f t="shared" si="1"/>
        <v>51.905947441217151</v>
      </c>
      <c r="G9" s="17">
        <v>9715</v>
      </c>
      <c r="H9" s="20">
        <f t="shared" si="2"/>
        <v>100</v>
      </c>
      <c r="I9" s="18">
        <f t="shared" si="3"/>
        <v>13.437067773167358</v>
      </c>
      <c r="J9" s="17">
        <v>14160</v>
      </c>
      <c r="K9" s="20">
        <f t="shared" si="4"/>
        <v>100</v>
      </c>
      <c r="L9" s="18">
        <f t="shared" si="5"/>
        <v>19.585062240663902</v>
      </c>
      <c r="M9" s="17">
        <v>10055</v>
      </c>
      <c r="N9" s="20">
        <f t="shared" si="6"/>
        <v>100</v>
      </c>
      <c r="O9" s="18">
        <f>100*M9/$C9</f>
        <v>13.907330567081605</v>
      </c>
    </row>
    <row r="10" spans="1:15" x14ac:dyDescent="0.25">
      <c r="A10" s="93" t="s">
        <v>73</v>
      </c>
      <c r="B10" s="8" t="s">
        <v>105</v>
      </c>
      <c r="C10" s="12">
        <v>20717</v>
      </c>
      <c r="D10" s="12">
        <v>8884</v>
      </c>
      <c r="E10" s="15">
        <f>100*D10/D$15</f>
        <v>45.437806873977088</v>
      </c>
      <c r="F10" s="15">
        <f>100*D10/C10</f>
        <v>42.882656755321719</v>
      </c>
      <c r="G10" s="12">
        <v>2761</v>
      </c>
      <c r="H10" s="15">
        <f t="shared" ref="H10:H15" si="8">100*G10/G$15</f>
        <v>37.641445126107705</v>
      </c>
      <c r="I10" s="15">
        <f t="shared" ref="I10:I67" si="9">100*G10/C10</f>
        <v>13.327219191967949</v>
      </c>
      <c r="J10" s="12">
        <v>5018</v>
      </c>
      <c r="K10" s="15">
        <f t="shared" ref="K10:K15" si="10">100*J10/J$15</f>
        <v>35.550832447750622</v>
      </c>
      <c r="L10" s="15">
        <f t="shared" ref="L10:L67" si="11">100*J10/C10</f>
        <v>24.221653714340878</v>
      </c>
      <c r="M10" s="12">
        <v>3800</v>
      </c>
      <c r="N10" s="15">
        <f t="shared" ref="N10:N15" si="12">100*M10/M$15</f>
        <v>32.951786333680197</v>
      </c>
      <c r="O10" s="15">
        <f>100*M10/C10</f>
        <v>18.342424096152918</v>
      </c>
    </row>
    <row r="11" spans="1:15" x14ac:dyDescent="0.25">
      <c r="A11" s="94"/>
      <c r="B11" s="8" t="s">
        <v>104</v>
      </c>
      <c r="C11" s="12">
        <v>14125</v>
      </c>
      <c r="D11" s="12">
        <v>4978</v>
      </c>
      <c r="E11" s="15">
        <f t="shared" ref="E11:E15" si="13">100*D11/D$15</f>
        <v>25.460310965630114</v>
      </c>
      <c r="F11" s="15">
        <f t="shared" ref="F11:F14" si="14">100*D11/C11</f>
        <v>35.242477876106193</v>
      </c>
      <c r="G11" s="12">
        <v>1963</v>
      </c>
      <c r="H11" s="15">
        <f t="shared" si="8"/>
        <v>26.762099522835719</v>
      </c>
      <c r="I11" s="15">
        <f t="shared" si="9"/>
        <v>13.897345132743363</v>
      </c>
      <c r="J11" s="12">
        <v>3882</v>
      </c>
      <c r="K11" s="15">
        <f t="shared" si="10"/>
        <v>27.502656748140275</v>
      </c>
      <c r="L11" s="15">
        <f t="shared" si="11"/>
        <v>27.483185840707964</v>
      </c>
      <c r="M11" s="12">
        <v>3058</v>
      </c>
      <c r="N11" s="15">
        <f t="shared" si="12"/>
        <v>26.517516475893167</v>
      </c>
      <c r="O11" s="15">
        <f t="shared" ref="O11:O67" si="15">100*M11/C11</f>
        <v>21.649557522123892</v>
      </c>
    </row>
    <row r="12" spans="1:15" x14ac:dyDescent="0.25">
      <c r="A12" s="94"/>
      <c r="B12" s="8" t="s">
        <v>106</v>
      </c>
      <c r="C12" s="12">
        <v>10674</v>
      </c>
      <c r="D12" s="12">
        <v>3358</v>
      </c>
      <c r="E12" s="15">
        <f t="shared" si="13"/>
        <v>17.174713584288053</v>
      </c>
      <c r="F12" s="15">
        <f t="shared" si="14"/>
        <v>31.459621510211729</v>
      </c>
      <c r="G12" s="12">
        <v>1473</v>
      </c>
      <c r="H12" s="15">
        <f t="shared" si="8"/>
        <v>20.081799591002046</v>
      </c>
      <c r="I12" s="15">
        <f t="shared" si="9"/>
        <v>13.799887577290614</v>
      </c>
      <c r="J12" s="12">
        <v>3002</v>
      </c>
      <c r="K12" s="15">
        <f t="shared" si="10"/>
        <v>21.268154445625221</v>
      </c>
      <c r="L12" s="15">
        <f t="shared" si="11"/>
        <v>28.124414465055274</v>
      </c>
      <c r="M12" s="12">
        <v>2626</v>
      </c>
      <c r="N12" s="15">
        <f t="shared" si="12"/>
        <v>22.771418661116893</v>
      </c>
      <c r="O12" s="15">
        <f t="shared" si="15"/>
        <v>24.60183623758666</v>
      </c>
    </row>
    <row r="13" spans="1:15" x14ac:dyDescent="0.25">
      <c r="A13" s="94"/>
      <c r="B13" s="8" t="s">
        <v>107</v>
      </c>
      <c r="C13" s="12">
        <v>4995</v>
      </c>
      <c r="D13" s="12">
        <v>1389</v>
      </c>
      <c r="E13" s="15">
        <f t="shared" si="13"/>
        <v>7.1041325695581019</v>
      </c>
      <c r="F13" s="15">
        <f t="shared" si="14"/>
        <v>27.807807807807809</v>
      </c>
      <c r="G13" s="12">
        <v>723</v>
      </c>
      <c r="H13" s="15">
        <f t="shared" si="8"/>
        <v>9.8568507157464218</v>
      </c>
      <c r="I13" s="15">
        <f t="shared" si="9"/>
        <v>14.474474474474475</v>
      </c>
      <c r="J13" s="12">
        <v>1429</v>
      </c>
      <c r="K13" s="15">
        <f t="shared" si="10"/>
        <v>10.12398157987956</v>
      </c>
      <c r="L13" s="15">
        <f t="shared" si="11"/>
        <v>28.608608608608609</v>
      </c>
      <c r="M13" s="12">
        <v>1356</v>
      </c>
      <c r="N13" s="15">
        <f t="shared" si="12"/>
        <v>11.758584807492195</v>
      </c>
      <c r="O13" s="15">
        <f t="shared" si="15"/>
        <v>27.147147147147148</v>
      </c>
    </row>
    <row r="14" spans="1:15" x14ac:dyDescent="0.25">
      <c r="A14" s="94"/>
      <c r="B14" s="8" t="s">
        <v>4</v>
      </c>
      <c r="C14" s="12">
        <v>2911</v>
      </c>
      <c r="D14" s="12">
        <f>D15-SUM(D10:D13)</f>
        <v>943</v>
      </c>
      <c r="E14" s="15">
        <f t="shared" si="13"/>
        <v>4.8230360065466451</v>
      </c>
      <c r="F14" s="15">
        <f t="shared" si="14"/>
        <v>32.394366197183096</v>
      </c>
      <c r="G14" s="12">
        <f>G15-SUM(G10:G13)</f>
        <v>415</v>
      </c>
      <c r="H14" s="15">
        <f t="shared" si="8"/>
        <v>5.6578050443081116</v>
      </c>
      <c r="I14" s="15">
        <f t="shared" si="9"/>
        <v>14.256269323256612</v>
      </c>
      <c r="J14" s="12">
        <f>J15-SUM(J10:J13)</f>
        <v>784</v>
      </c>
      <c r="K14" s="15">
        <f t="shared" si="10"/>
        <v>5.5543747786043216</v>
      </c>
      <c r="L14" s="15">
        <f t="shared" si="11"/>
        <v>26.932325661284782</v>
      </c>
      <c r="M14" s="12">
        <f>M15-SUM(M10:M13)</f>
        <v>692</v>
      </c>
      <c r="N14" s="15">
        <f>100*M14/M$15</f>
        <v>6.0006937218175516</v>
      </c>
      <c r="O14" s="15">
        <f t="shared" si="15"/>
        <v>23.771899690827894</v>
      </c>
    </row>
    <row r="15" spans="1:15" x14ac:dyDescent="0.25">
      <c r="A15" s="95"/>
      <c r="B15" s="8" t="s">
        <v>8</v>
      </c>
      <c r="C15" s="12">
        <f>SUM(C10:C14)</f>
        <v>53422</v>
      </c>
      <c r="D15" s="12">
        <v>19552</v>
      </c>
      <c r="E15" s="13">
        <f t="shared" si="13"/>
        <v>100</v>
      </c>
      <c r="F15" s="15">
        <f>100*D15/C15</f>
        <v>36.599153906630228</v>
      </c>
      <c r="G15" s="12">
        <v>7335</v>
      </c>
      <c r="H15" s="13">
        <f t="shared" si="8"/>
        <v>100</v>
      </c>
      <c r="I15" s="15">
        <f t="shared" si="9"/>
        <v>13.730298378945005</v>
      </c>
      <c r="J15" s="12">
        <v>14115</v>
      </c>
      <c r="K15" s="13">
        <f t="shared" si="10"/>
        <v>100</v>
      </c>
      <c r="L15" s="15">
        <f t="shared" si="11"/>
        <v>26.421698925536298</v>
      </c>
      <c r="M15" s="12">
        <v>11532</v>
      </c>
      <c r="N15" s="13">
        <f t="shared" si="12"/>
        <v>100</v>
      </c>
      <c r="O15" s="15">
        <f>100*M15/C15</f>
        <v>21.586612257122535</v>
      </c>
    </row>
    <row r="16" spans="1:15" x14ac:dyDescent="0.25">
      <c r="A16" s="90" t="s">
        <v>74</v>
      </c>
      <c r="B16" s="16" t="s">
        <v>108</v>
      </c>
      <c r="C16" s="17">
        <v>44948</v>
      </c>
      <c r="D16" s="17">
        <v>16078</v>
      </c>
      <c r="E16" s="18">
        <f>100*D16/D$18</f>
        <v>95.577220306741168</v>
      </c>
      <c r="F16" s="18">
        <f>100*D16/C16</f>
        <v>35.770223369226663</v>
      </c>
      <c r="G16" s="17">
        <v>7013</v>
      </c>
      <c r="H16" s="18">
        <f>100*G16/G$18</f>
        <v>94.719070772555369</v>
      </c>
      <c r="I16" s="18">
        <f t="shared" si="9"/>
        <v>15.602473969920798</v>
      </c>
      <c r="J16" s="17">
        <v>11377</v>
      </c>
      <c r="K16" s="18">
        <f>100*J16/J$18</f>
        <v>94.086999669202783</v>
      </c>
      <c r="L16" s="18">
        <f t="shared" si="11"/>
        <v>25.311471033193914</v>
      </c>
      <c r="M16" s="17">
        <v>9842</v>
      </c>
      <c r="N16" s="18">
        <f>100*M16/M$18</f>
        <v>93.528461465361588</v>
      </c>
      <c r="O16" s="18">
        <f t="shared" si="15"/>
        <v>21.896413633532081</v>
      </c>
    </row>
    <row r="17" spans="1:15" x14ac:dyDescent="0.25">
      <c r="A17" s="91"/>
      <c r="B17" s="16" t="s">
        <v>4</v>
      </c>
      <c r="C17" s="17">
        <v>2600</v>
      </c>
      <c r="D17" s="17">
        <f>D18-D16</f>
        <v>744</v>
      </c>
      <c r="E17" s="18">
        <f>100*D17/D$18</f>
        <v>4.4227796932588275</v>
      </c>
      <c r="F17" s="18">
        <f t="shared" ref="F17:F80" si="16">100*D17/C17</f>
        <v>28.615384615384617</v>
      </c>
      <c r="G17" s="17">
        <f>G18-G16</f>
        <v>391</v>
      </c>
      <c r="H17" s="18">
        <f>100*G17/G$18</f>
        <v>5.2809292274446245</v>
      </c>
      <c r="I17" s="18">
        <f t="shared" si="9"/>
        <v>15.038461538461538</v>
      </c>
      <c r="J17" s="17">
        <f>J18-J16</f>
        <v>715</v>
      </c>
      <c r="K17" s="18">
        <f>100*J17/J$18</f>
        <v>5.913000330797221</v>
      </c>
      <c r="L17" s="18">
        <f t="shared" si="11"/>
        <v>27.5</v>
      </c>
      <c r="M17" s="17">
        <f>M18-M16</f>
        <v>681</v>
      </c>
      <c r="N17" s="18">
        <f>100*M17/M$18</f>
        <v>6.4715385346384107</v>
      </c>
      <c r="O17" s="18">
        <f t="shared" si="15"/>
        <v>26.192307692307693</v>
      </c>
    </row>
    <row r="18" spans="1:15" x14ac:dyDescent="0.25">
      <c r="A18" s="92"/>
      <c r="B18" s="16" t="s">
        <v>8</v>
      </c>
      <c r="C18" s="17">
        <f>C16+C17</f>
        <v>47548</v>
      </c>
      <c r="D18" s="17">
        <v>16822</v>
      </c>
      <c r="E18" s="20">
        <f>100*D18/D$18</f>
        <v>100</v>
      </c>
      <c r="F18" s="18">
        <f t="shared" si="16"/>
        <v>35.37898544628586</v>
      </c>
      <c r="G18" s="17">
        <v>7404</v>
      </c>
      <c r="H18" s="20">
        <f>100*G18/G$18</f>
        <v>100</v>
      </c>
      <c r="I18" s="18">
        <f t="shared" si="9"/>
        <v>15.571632876251368</v>
      </c>
      <c r="J18" s="17">
        <v>12092</v>
      </c>
      <c r="K18" s="20">
        <f>100*J18/J$18</f>
        <v>100</v>
      </c>
      <c r="L18" s="18">
        <f t="shared" si="11"/>
        <v>25.431143265752503</v>
      </c>
      <c r="M18" s="17">
        <v>10523</v>
      </c>
      <c r="N18" s="20">
        <f>100*M18/M$18</f>
        <v>100</v>
      </c>
      <c r="O18" s="18">
        <f t="shared" si="15"/>
        <v>22.131319929334566</v>
      </c>
    </row>
    <row r="19" spans="1:15" x14ac:dyDescent="0.25">
      <c r="A19" s="93" t="s">
        <v>75</v>
      </c>
      <c r="B19" s="8" t="s">
        <v>113</v>
      </c>
      <c r="C19" s="12">
        <v>19832</v>
      </c>
      <c r="D19" s="12">
        <v>7004</v>
      </c>
      <c r="E19" s="15">
        <f t="shared" ref="E19:E24" si="17">100*D19/D$24</f>
        <v>74.669509594882726</v>
      </c>
      <c r="F19" s="15">
        <f t="shared" si="16"/>
        <v>35.316659943525615</v>
      </c>
      <c r="G19" s="12">
        <v>3083</v>
      </c>
      <c r="H19" s="15">
        <f t="shared" ref="H19:H24" si="18">100*G19/G$24</f>
        <v>74.921020656136093</v>
      </c>
      <c r="I19" s="15">
        <f t="shared" si="9"/>
        <v>15.545582896329165</v>
      </c>
      <c r="J19" s="12">
        <v>5220</v>
      </c>
      <c r="K19" s="15">
        <f t="shared" ref="K19:K24" si="19">100*J19/J$24</f>
        <v>75.01077741054749</v>
      </c>
      <c r="L19" s="15">
        <f t="shared" si="11"/>
        <v>26.321097216619606</v>
      </c>
      <c r="M19" s="12">
        <v>4253</v>
      </c>
      <c r="N19" s="15">
        <f t="shared" ref="N19:N24" si="20">100*M19/M$24</f>
        <v>76.082289803220036</v>
      </c>
      <c r="O19" s="15">
        <f t="shared" si="15"/>
        <v>21.445139169019765</v>
      </c>
    </row>
    <row r="20" spans="1:15" x14ac:dyDescent="0.25">
      <c r="A20" s="94"/>
      <c r="B20" s="8" t="s">
        <v>109</v>
      </c>
      <c r="C20" s="12">
        <v>2132</v>
      </c>
      <c r="D20" s="12">
        <v>728</v>
      </c>
      <c r="E20" s="15">
        <f t="shared" si="17"/>
        <v>7.7611940298507465</v>
      </c>
      <c r="F20" s="15">
        <f t="shared" si="16"/>
        <v>34.146341463414636</v>
      </c>
      <c r="G20" s="12">
        <v>361</v>
      </c>
      <c r="H20" s="15">
        <f t="shared" si="18"/>
        <v>8.7727825030376678</v>
      </c>
      <c r="I20" s="15">
        <f t="shared" si="9"/>
        <v>16.932457786116323</v>
      </c>
      <c r="J20" s="12">
        <v>560</v>
      </c>
      <c r="K20" s="15">
        <f t="shared" si="19"/>
        <v>8.0471332087943672</v>
      </c>
      <c r="L20" s="15">
        <f t="shared" si="11"/>
        <v>26.266416510318951</v>
      </c>
      <c r="M20" s="12">
        <v>452</v>
      </c>
      <c r="N20" s="15">
        <f t="shared" si="20"/>
        <v>8.0858676207513422</v>
      </c>
      <c r="O20" s="15">
        <f t="shared" si="15"/>
        <v>21.20075046904315</v>
      </c>
    </row>
    <row r="21" spans="1:15" x14ac:dyDescent="0.25">
      <c r="A21" s="94"/>
      <c r="B21" s="8" t="s">
        <v>110</v>
      </c>
      <c r="C21" s="12">
        <v>1434</v>
      </c>
      <c r="D21" s="12">
        <v>503</v>
      </c>
      <c r="E21" s="15">
        <f t="shared" si="17"/>
        <v>5.362473347547974</v>
      </c>
      <c r="F21" s="15">
        <f t="shared" si="16"/>
        <v>35.076708507670851</v>
      </c>
      <c r="G21" s="12">
        <v>225</v>
      </c>
      <c r="H21" s="15">
        <f t="shared" si="18"/>
        <v>5.4678007290400972</v>
      </c>
      <c r="I21" s="15">
        <f t="shared" si="9"/>
        <v>15.690376569037657</v>
      </c>
      <c r="J21" s="12">
        <v>381</v>
      </c>
      <c r="K21" s="15">
        <f t="shared" si="19"/>
        <v>5.4749245581261672</v>
      </c>
      <c r="L21" s="15">
        <f t="shared" si="11"/>
        <v>26.569037656903767</v>
      </c>
      <c r="M21" s="12">
        <v>307</v>
      </c>
      <c r="N21" s="15">
        <f t="shared" si="20"/>
        <v>5.4919499105545615</v>
      </c>
      <c r="O21" s="15">
        <f t="shared" si="15"/>
        <v>21.408647140864716</v>
      </c>
    </row>
    <row r="22" spans="1:15" x14ac:dyDescent="0.25">
      <c r="A22" s="94"/>
      <c r="B22" s="8" t="s">
        <v>111</v>
      </c>
      <c r="C22" s="12">
        <v>1068</v>
      </c>
      <c r="D22" s="12">
        <v>426</v>
      </c>
      <c r="E22" s="15">
        <f t="shared" si="17"/>
        <v>4.5415778251599148</v>
      </c>
      <c r="F22" s="15">
        <f t="shared" si="16"/>
        <v>39.887640449438202</v>
      </c>
      <c r="G22" s="12">
        <v>155</v>
      </c>
      <c r="H22" s="15">
        <f t="shared" si="18"/>
        <v>3.766707168894289</v>
      </c>
      <c r="I22" s="15">
        <f t="shared" si="9"/>
        <v>14.513108614232209</v>
      </c>
      <c r="J22" s="12">
        <v>278</v>
      </c>
      <c r="K22" s="15">
        <f t="shared" si="19"/>
        <v>3.9948268429372038</v>
      </c>
      <c r="L22" s="15">
        <f t="shared" si="11"/>
        <v>26.029962546816478</v>
      </c>
      <c r="M22" s="12">
        <v>201</v>
      </c>
      <c r="N22" s="15">
        <f t="shared" si="20"/>
        <v>3.5957066189624327</v>
      </c>
      <c r="O22" s="15">
        <f t="shared" si="15"/>
        <v>18.820224719101123</v>
      </c>
    </row>
    <row r="23" spans="1:15" x14ac:dyDescent="0.25">
      <c r="A23" s="94"/>
      <c r="B23" s="8" t="s">
        <v>4</v>
      </c>
      <c r="C23" s="12">
        <v>1943</v>
      </c>
      <c r="D23" s="12">
        <f>D24-SUM(D19:D22)</f>
        <v>719</v>
      </c>
      <c r="E23" s="15">
        <f t="shared" si="17"/>
        <v>7.6652452025586353</v>
      </c>
      <c r="F23" s="15">
        <f t="shared" si="16"/>
        <v>37.004632012352033</v>
      </c>
      <c r="G23" s="12">
        <f>G24-SUM(G19:G22)</f>
        <v>291</v>
      </c>
      <c r="H23" s="15">
        <f t="shared" si="18"/>
        <v>7.0716889428918588</v>
      </c>
      <c r="I23" s="15">
        <f t="shared" si="9"/>
        <v>14.976839938239836</v>
      </c>
      <c r="J23" s="12">
        <f>J24-SUM(J19:J22)</f>
        <v>520</v>
      </c>
      <c r="K23" s="15">
        <f t="shared" si="19"/>
        <v>7.4723379795947693</v>
      </c>
      <c r="L23" s="15">
        <f t="shared" si="11"/>
        <v>26.762738033968091</v>
      </c>
      <c r="M23" s="12">
        <f>M24-SUM(M19:M22)</f>
        <v>377</v>
      </c>
      <c r="N23" s="15">
        <f t="shared" si="20"/>
        <v>6.7441860465116283</v>
      </c>
      <c r="O23" s="15">
        <f t="shared" si="15"/>
        <v>19.402985074626866</v>
      </c>
    </row>
    <row r="24" spans="1:15" x14ac:dyDescent="0.25">
      <c r="A24" s="95"/>
      <c r="B24" s="8" t="s">
        <v>8</v>
      </c>
      <c r="C24" s="12">
        <f>SUM(C19:C23)</f>
        <v>26409</v>
      </c>
      <c r="D24" s="12">
        <v>9380</v>
      </c>
      <c r="E24" s="13">
        <f t="shared" si="17"/>
        <v>100</v>
      </c>
      <c r="F24" s="15">
        <f t="shared" si="16"/>
        <v>35.518194554886591</v>
      </c>
      <c r="G24" s="12">
        <v>4115</v>
      </c>
      <c r="H24" s="13">
        <f t="shared" si="18"/>
        <v>100</v>
      </c>
      <c r="I24" s="15">
        <f t="shared" si="9"/>
        <v>15.581809231701314</v>
      </c>
      <c r="J24" s="12">
        <v>6959</v>
      </c>
      <c r="K24" s="13">
        <f t="shared" si="19"/>
        <v>100</v>
      </c>
      <c r="L24" s="15">
        <f t="shared" si="11"/>
        <v>26.350865235336439</v>
      </c>
      <c r="M24" s="12">
        <v>5590</v>
      </c>
      <c r="N24" s="13">
        <f t="shared" si="20"/>
        <v>100</v>
      </c>
      <c r="O24" s="15">
        <f t="shared" si="15"/>
        <v>21.167026392517702</v>
      </c>
    </row>
    <row r="25" spans="1:15" x14ac:dyDescent="0.25">
      <c r="A25" s="90" t="s">
        <v>76</v>
      </c>
      <c r="B25" s="16" t="s">
        <v>112</v>
      </c>
      <c r="C25" s="17">
        <v>7443</v>
      </c>
      <c r="D25" s="17">
        <v>3535</v>
      </c>
      <c r="E25" s="18">
        <f t="shared" ref="E25:E32" si="21">100*D25/D$32</f>
        <v>33.596274472533736</v>
      </c>
      <c r="F25" s="18">
        <f t="shared" si="16"/>
        <v>47.49428993685342</v>
      </c>
      <c r="G25" s="17">
        <v>839</v>
      </c>
      <c r="H25" s="18">
        <f t="shared" ref="H25:H32" si="22">100*G25/G$32</f>
        <v>27.892287234042552</v>
      </c>
      <c r="I25" s="18">
        <f t="shared" si="9"/>
        <v>11.272336423485154</v>
      </c>
      <c r="J25" s="17">
        <v>1689</v>
      </c>
      <c r="K25" s="18">
        <f t="shared" ref="K25:K32" si="23">100*J25/J$32</f>
        <v>29.23662800761641</v>
      </c>
      <c r="L25" s="18">
        <f t="shared" si="11"/>
        <v>22.692462716646514</v>
      </c>
      <c r="M25" s="17">
        <v>1281</v>
      </c>
      <c r="N25" s="18">
        <f t="shared" ref="N25:N32" si="24">100*M25/M$32</f>
        <v>28.29688535453943</v>
      </c>
      <c r="O25" s="18">
        <f t="shared" si="15"/>
        <v>17.210802095929061</v>
      </c>
    </row>
    <row r="26" spans="1:15" x14ac:dyDescent="0.25">
      <c r="A26" s="91"/>
      <c r="B26" s="16" t="s">
        <v>114</v>
      </c>
      <c r="C26" s="17">
        <v>6114</v>
      </c>
      <c r="D26" s="17">
        <v>2966</v>
      </c>
      <c r="E26" s="18">
        <f t="shared" si="21"/>
        <v>28.188557308496485</v>
      </c>
      <c r="F26" s="18">
        <f t="shared" si="16"/>
        <v>48.511612692181878</v>
      </c>
      <c r="G26" s="17">
        <v>757</v>
      </c>
      <c r="H26" s="18">
        <f t="shared" si="22"/>
        <v>25.166223404255319</v>
      </c>
      <c r="I26" s="18">
        <f t="shared" si="9"/>
        <v>12.381419692508995</v>
      </c>
      <c r="J26" s="17">
        <v>1320</v>
      </c>
      <c r="K26" s="18">
        <f t="shared" si="23"/>
        <v>22.849229703998617</v>
      </c>
      <c r="L26" s="18">
        <f t="shared" si="11"/>
        <v>21.589793915603533</v>
      </c>
      <c r="M26" s="17">
        <v>986</v>
      </c>
      <c r="N26" s="18">
        <f t="shared" si="24"/>
        <v>21.780428539871881</v>
      </c>
      <c r="O26" s="18">
        <f t="shared" si="15"/>
        <v>16.126921818776577</v>
      </c>
    </row>
    <row r="27" spans="1:15" x14ac:dyDescent="0.25">
      <c r="A27" s="91"/>
      <c r="B27" s="16" t="s">
        <v>115</v>
      </c>
      <c r="C27" s="17">
        <v>3971</v>
      </c>
      <c r="D27" s="17">
        <v>1598</v>
      </c>
      <c r="E27" s="18">
        <f t="shared" si="21"/>
        <v>15.187226762972818</v>
      </c>
      <c r="F27" s="18">
        <f t="shared" si="16"/>
        <v>40.241752707126672</v>
      </c>
      <c r="G27" s="17">
        <v>480</v>
      </c>
      <c r="H27" s="18">
        <f t="shared" si="22"/>
        <v>15.957446808510639</v>
      </c>
      <c r="I27" s="18">
        <f t="shared" si="9"/>
        <v>12.087635356333417</v>
      </c>
      <c r="J27" s="17">
        <v>1024</v>
      </c>
      <c r="K27" s="18">
        <f t="shared" si="23"/>
        <v>17.725463043101957</v>
      </c>
      <c r="L27" s="18">
        <f t="shared" si="11"/>
        <v>25.786955426844624</v>
      </c>
      <c r="M27" s="17">
        <v>815</v>
      </c>
      <c r="N27" s="18">
        <f t="shared" si="24"/>
        <v>18.003092555776451</v>
      </c>
      <c r="O27" s="18">
        <f t="shared" si="15"/>
        <v>20.523797532107782</v>
      </c>
    </row>
    <row r="28" spans="1:15" x14ac:dyDescent="0.25">
      <c r="A28" s="91"/>
      <c r="B28" s="16" t="s">
        <v>116</v>
      </c>
      <c r="C28" s="17">
        <v>3821</v>
      </c>
      <c r="D28" s="17">
        <v>1394</v>
      </c>
      <c r="E28" s="18">
        <f t="shared" si="21"/>
        <v>13.248431857061394</v>
      </c>
      <c r="F28" s="18">
        <f t="shared" si="16"/>
        <v>36.482596179010727</v>
      </c>
      <c r="G28" s="17">
        <v>538</v>
      </c>
      <c r="H28" s="18">
        <f t="shared" si="22"/>
        <v>17.88563829787234</v>
      </c>
      <c r="I28" s="18">
        <f t="shared" si="9"/>
        <v>14.080083747710024</v>
      </c>
      <c r="J28" s="17">
        <v>1001</v>
      </c>
      <c r="K28" s="18">
        <f t="shared" si="23"/>
        <v>17.327332525532285</v>
      </c>
      <c r="L28" s="18">
        <f t="shared" si="11"/>
        <v>26.197330541743</v>
      </c>
      <c r="M28" s="17">
        <v>838</v>
      </c>
      <c r="N28" s="18">
        <f t="shared" si="24"/>
        <v>18.511155290479348</v>
      </c>
      <c r="O28" s="18">
        <f t="shared" si="15"/>
        <v>21.931431562418215</v>
      </c>
    </row>
    <row r="29" spans="1:15" x14ac:dyDescent="0.25">
      <c r="A29" s="91"/>
      <c r="B29" s="16" t="s">
        <v>117</v>
      </c>
      <c r="C29" s="17">
        <v>1346</v>
      </c>
      <c r="D29" s="17">
        <v>516</v>
      </c>
      <c r="E29" s="18">
        <f t="shared" si="21"/>
        <v>4.9040106443641891</v>
      </c>
      <c r="F29" s="18">
        <f t="shared" si="16"/>
        <v>38.335809806835066</v>
      </c>
      <c r="G29" s="17">
        <v>197</v>
      </c>
      <c r="H29" s="18">
        <f t="shared" si="22"/>
        <v>6.5492021276595747</v>
      </c>
      <c r="I29" s="18">
        <f t="shared" si="9"/>
        <v>14.63595839524517</v>
      </c>
      <c r="J29" s="17">
        <v>332</v>
      </c>
      <c r="K29" s="18">
        <f t="shared" si="23"/>
        <v>5.7469274710057121</v>
      </c>
      <c r="L29" s="18">
        <f t="shared" si="11"/>
        <v>24.665676077265974</v>
      </c>
      <c r="M29" s="17">
        <v>286</v>
      </c>
      <c r="N29" s="18">
        <f t="shared" si="24"/>
        <v>6.3176496576098966</v>
      </c>
      <c r="O29" s="18">
        <f t="shared" si="15"/>
        <v>21.248142644873699</v>
      </c>
    </row>
    <row r="30" spans="1:15" x14ac:dyDescent="0.25">
      <c r="A30" s="91"/>
      <c r="B30" s="16" t="s">
        <v>118</v>
      </c>
      <c r="C30" s="17">
        <v>590</v>
      </c>
      <c r="D30" s="17">
        <v>225</v>
      </c>
      <c r="E30" s="18">
        <f t="shared" si="21"/>
        <v>2.1383767344611289</v>
      </c>
      <c r="F30" s="18">
        <f>100*D30/C30</f>
        <v>38.135593220338983</v>
      </c>
      <c r="G30" s="17">
        <v>67</v>
      </c>
      <c r="H30" s="18">
        <f t="shared" si="22"/>
        <v>2.2273936170212765</v>
      </c>
      <c r="I30" s="18">
        <f t="shared" si="9"/>
        <v>11.35593220338983</v>
      </c>
      <c r="J30" s="17">
        <v>156</v>
      </c>
      <c r="K30" s="18">
        <f t="shared" si="23"/>
        <v>2.7003635104725636</v>
      </c>
      <c r="L30" s="18">
        <f t="shared" si="11"/>
        <v>26.440677966101696</v>
      </c>
      <c r="M30" s="17">
        <v>136</v>
      </c>
      <c r="N30" s="18">
        <f t="shared" si="24"/>
        <v>3.0041970399823281</v>
      </c>
      <c r="O30" s="18">
        <f t="shared" si="15"/>
        <v>23.050847457627118</v>
      </c>
    </row>
    <row r="31" spans="1:15" x14ac:dyDescent="0.25">
      <c r="A31" s="91"/>
      <c r="B31" s="16" t="s">
        <v>4</v>
      </c>
      <c r="C31" s="17">
        <f>C32-SUM(C25:C30)</f>
        <v>874</v>
      </c>
      <c r="D31" s="17">
        <f>D32-SUM(D25:D30)</f>
        <v>288</v>
      </c>
      <c r="E31" s="18">
        <f t="shared" si="21"/>
        <v>2.7371222201102454</v>
      </c>
      <c r="F31" s="18">
        <f t="shared" si="16"/>
        <v>32.951945080091534</v>
      </c>
      <c r="G31" s="17">
        <f>G32-SUM(G25:G30)</f>
        <v>130</v>
      </c>
      <c r="H31" s="18">
        <f t="shared" si="22"/>
        <v>4.3218085106382977</v>
      </c>
      <c r="I31" s="18">
        <f t="shared" si="9"/>
        <v>14.874141876430206</v>
      </c>
      <c r="J31" s="17">
        <f>J32-SUM(J25:J30)</f>
        <v>255</v>
      </c>
      <c r="K31" s="18">
        <f t="shared" si="23"/>
        <v>4.4140557382724595</v>
      </c>
      <c r="L31" s="18">
        <f t="shared" si="11"/>
        <v>29.176201372997713</v>
      </c>
      <c r="M31" s="17">
        <f>M32-SUM(M25:M30)</f>
        <v>185</v>
      </c>
      <c r="N31" s="18">
        <f t="shared" si="24"/>
        <v>4.0865915617406667</v>
      </c>
      <c r="O31" s="18">
        <f t="shared" si="15"/>
        <v>21.16704805491991</v>
      </c>
    </row>
    <row r="32" spans="1:15" x14ac:dyDescent="0.25">
      <c r="A32" s="92"/>
      <c r="B32" s="16" t="s">
        <v>8</v>
      </c>
      <c r="C32" s="17">
        <v>24159</v>
      </c>
      <c r="D32" s="17">
        <v>10522</v>
      </c>
      <c r="E32" s="20">
        <f t="shared" si="21"/>
        <v>100</v>
      </c>
      <c r="F32" s="18">
        <f t="shared" si="16"/>
        <v>43.553127198973471</v>
      </c>
      <c r="G32" s="17">
        <v>3008</v>
      </c>
      <c r="H32" s="20">
        <f t="shared" si="22"/>
        <v>100</v>
      </c>
      <c r="I32" s="18">
        <f t="shared" si="9"/>
        <v>12.450846475433586</v>
      </c>
      <c r="J32" s="17">
        <v>5777</v>
      </c>
      <c r="K32" s="20">
        <f t="shared" si="23"/>
        <v>100</v>
      </c>
      <c r="L32" s="18">
        <f t="shared" si="11"/>
        <v>23.912413593277869</v>
      </c>
      <c r="M32" s="17">
        <v>4527</v>
      </c>
      <c r="N32" s="20">
        <f t="shared" si="24"/>
        <v>100</v>
      </c>
      <c r="O32" s="18">
        <f t="shared" si="15"/>
        <v>18.738358375760587</v>
      </c>
    </row>
    <row r="33" spans="1:15" ht="15" customHeight="1" x14ac:dyDescent="0.25">
      <c r="A33" s="93" t="s">
        <v>77</v>
      </c>
      <c r="B33" s="8" t="s">
        <v>119</v>
      </c>
      <c r="C33" s="12">
        <v>7648</v>
      </c>
      <c r="D33" s="12">
        <v>2830</v>
      </c>
      <c r="E33" s="15">
        <f t="shared" ref="E33:E38" si="25">100*D33/D$38</f>
        <v>42.232502611550515</v>
      </c>
      <c r="F33" s="15">
        <f>100*D33/C33</f>
        <v>37.003138075313807</v>
      </c>
      <c r="G33" s="12">
        <v>1056</v>
      </c>
      <c r="H33" s="15">
        <f t="shared" ref="H33:H38" si="26">100*G33/G$38</f>
        <v>34.691195795006571</v>
      </c>
      <c r="I33" s="15">
        <f t="shared" si="9"/>
        <v>13.807531380753138</v>
      </c>
      <c r="J33" s="12">
        <v>2004</v>
      </c>
      <c r="K33" s="15">
        <f t="shared" ref="K33:K38" si="27">100*J33/J$38</f>
        <v>32.944270918954466</v>
      </c>
      <c r="L33" s="15">
        <f t="shared" si="11"/>
        <v>26.202928870292887</v>
      </c>
      <c r="M33" s="12">
        <v>1629</v>
      </c>
      <c r="N33" s="15">
        <f t="shared" ref="N33:N38" si="28">100*M33/M$38</f>
        <v>30.222634508348794</v>
      </c>
      <c r="O33" s="15">
        <f t="shared" si="15"/>
        <v>21.29968619246862</v>
      </c>
    </row>
    <row r="34" spans="1:15" x14ac:dyDescent="0.25">
      <c r="A34" s="94"/>
      <c r="B34" s="8" t="s">
        <v>120</v>
      </c>
      <c r="C34" s="12">
        <v>7285</v>
      </c>
      <c r="D34" s="12">
        <v>2118</v>
      </c>
      <c r="E34" s="15">
        <f t="shared" si="25"/>
        <v>31.607222802566781</v>
      </c>
      <c r="F34" s="15">
        <f t="shared" si="16"/>
        <v>29.07343857240906</v>
      </c>
      <c r="G34" s="12">
        <v>999</v>
      </c>
      <c r="H34" s="15">
        <f t="shared" si="26"/>
        <v>32.818659658344281</v>
      </c>
      <c r="I34" s="15">
        <f t="shared" si="9"/>
        <v>13.713109128345916</v>
      </c>
      <c r="J34" s="12">
        <v>2108</v>
      </c>
      <c r="K34" s="15">
        <f t="shared" si="27"/>
        <v>34.653953641295416</v>
      </c>
      <c r="L34" s="15">
        <f t="shared" si="11"/>
        <v>28.936170212765958</v>
      </c>
      <c r="M34" s="12">
        <v>1933</v>
      </c>
      <c r="N34" s="15">
        <f t="shared" si="28"/>
        <v>35.862708719851575</v>
      </c>
      <c r="O34" s="15">
        <f t="shared" si="15"/>
        <v>26.533973919011668</v>
      </c>
    </row>
    <row r="35" spans="1:15" x14ac:dyDescent="0.25">
      <c r="A35" s="94"/>
      <c r="B35" s="8" t="s">
        <v>121</v>
      </c>
      <c r="C35" s="12">
        <v>3388</v>
      </c>
      <c r="D35" s="12">
        <v>843</v>
      </c>
      <c r="E35" s="15">
        <f t="shared" si="25"/>
        <v>12.580211908670348</v>
      </c>
      <c r="F35" s="15">
        <f t="shared" si="16"/>
        <v>24.881936245572611</v>
      </c>
      <c r="G35" s="12">
        <v>499</v>
      </c>
      <c r="H35" s="15">
        <f t="shared" si="26"/>
        <v>16.392904073587385</v>
      </c>
      <c r="I35" s="15">
        <f t="shared" si="9"/>
        <v>14.728453364817002</v>
      </c>
      <c r="J35" s="12">
        <v>1010</v>
      </c>
      <c r="K35" s="15">
        <f t="shared" si="27"/>
        <v>16.603649515041919</v>
      </c>
      <c r="L35" s="15">
        <f t="shared" si="11"/>
        <v>29.811097992916174</v>
      </c>
      <c r="M35" s="12">
        <v>953</v>
      </c>
      <c r="N35" s="15">
        <f t="shared" si="28"/>
        <v>17.680890538033395</v>
      </c>
      <c r="O35" s="15">
        <f t="shared" si="15"/>
        <v>28.128689492325854</v>
      </c>
    </row>
    <row r="36" spans="1:15" x14ac:dyDescent="0.25">
      <c r="A36" s="94"/>
      <c r="B36" s="8" t="s">
        <v>122</v>
      </c>
      <c r="C36" s="12">
        <v>1639</v>
      </c>
      <c r="D36" s="12">
        <v>430</v>
      </c>
      <c r="E36" s="15">
        <f t="shared" si="25"/>
        <v>6.4169526936278167</v>
      </c>
      <c r="F36" s="15">
        <f t="shared" si="16"/>
        <v>26.235509456985966</v>
      </c>
      <c r="G36" s="12">
        <v>263</v>
      </c>
      <c r="H36" s="15">
        <f t="shared" si="26"/>
        <v>8.6399474375821281</v>
      </c>
      <c r="I36" s="15">
        <f t="shared" si="9"/>
        <v>16.046369737644905</v>
      </c>
      <c r="J36" s="12">
        <v>480</v>
      </c>
      <c r="K36" s="15">
        <f t="shared" si="27"/>
        <v>7.8908433338813087</v>
      </c>
      <c r="L36" s="15">
        <f t="shared" si="11"/>
        <v>29.286150091519218</v>
      </c>
      <c r="M36" s="12">
        <v>431</v>
      </c>
      <c r="N36" s="15">
        <f t="shared" si="28"/>
        <v>7.9962894248608531</v>
      </c>
      <c r="O36" s="15">
        <f t="shared" si="15"/>
        <v>26.296522269676633</v>
      </c>
    </row>
    <row r="37" spans="1:15" x14ac:dyDescent="0.25">
      <c r="A37" s="94"/>
      <c r="B37" s="8" t="s">
        <v>4</v>
      </c>
      <c r="C37" s="12">
        <v>1685</v>
      </c>
      <c r="D37" s="12">
        <f>D38-SUM(D33:D36)</f>
        <v>480</v>
      </c>
      <c r="E37" s="15">
        <f t="shared" si="25"/>
        <v>7.1631099835845395</v>
      </c>
      <c r="F37" s="15">
        <f t="shared" si="16"/>
        <v>28.486646884272997</v>
      </c>
      <c r="G37" s="12">
        <f>G38-SUM(G33:G36)</f>
        <v>227</v>
      </c>
      <c r="H37" s="15">
        <f t="shared" si="26"/>
        <v>7.4572930354796316</v>
      </c>
      <c r="I37" s="15">
        <f t="shared" si="9"/>
        <v>13.471810089020771</v>
      </c>
      <c r="J37" s="12">
        <f>J38-SUM(J33:J36)</f>
        <v>481</v>
      </c>
      <c r="K37" s="15">
        <f t="shared" si="27"/>
        <v>7.9072825908268944</v>
      </c>
      <c r="L37" s="15">
        <f t="shared" si="11"/>
        <v>28.545994065281899</v>
      </c>
      <c r="M37" s="12">
        <f>M38-SUM(M33:M36)</f>
        <v>444</v>
      </c>
      <c r="N37" s="15">
        <f t="shared" si="28"/>
        <v>8.2374768089053809</v>
      </c>
      <c r="O37" s="15">
        <f t="shared" si="15"/>
        <v>26.350148367952521</v>
      </c>
    </row>
    <row r="38" spans="1:15" x14ac:dyDescent="0.25">
      <c r="A38" s="95"/>
      <c r="B38" s="8" t="s">
        <v>8</v>
      </c>
      <c r="C38" s="12">
        <f>SUM(C33:C37)</f>
        <v>21645</v>
      </c>
      <c r="D38" s="12">
        <v>6701</v>
      </c>
      <c r="E38" s="13">
        <f t="shared" si="25"/>
        <v>100</v>
      </c>
      <c r="F38" s="15">
        <f t="shared" si="16"/>
        <v>30.95865095865096</v>
      </c>
      <c r="G38" s="12">
        <v>3044</v>
      </c>
      <c r="H38" s="13">
        <f t="shared" si="26"/>
        <v>100</v>
      </c>
      <c r="I38" s="15">
        <f t="shared" si="9"/>
        <v>14.063294063294064</v>
      </c>
      <c r="J38" s="12">
        <v>6083</v>
      </c>
      <c r="K38" s="13">
        <f t="shared" si="27"/>
        <v>100</v>
      </c>
      <c r="L38" s="15">
        <f t="shared" si="11"/>
        <v>28.103488103488104</v>
      </c>
      <c r="M38" s="12">
        <v>5390</v>
      </c>
      <c r="N38" s="13">
        <f t="shared" si="28"/>
        <v>100</v>
      </c>
      <c r="O38" s="15">
        <f t="shared" si="15"/>
        <v>24.901824901824902</v>
      </c>
    </row>
    <row r="39" spans="1:15" ht="15" customHeight="1" x14ac:dyDescent="0.25">
      <c r="A39" s="90" t="s">
        <v>78</v>
      </c>
      <c r="B39" s="16" t="s">
        <v>123</v>
      </c>
      <c r="C39" s="17">
        <v>7273</v>
      </c>
      <c r="D39" s="17">
        <v>2091</v>
      </c>
      <c r="E39" s="18">
        <f t="shared" ref="E39:E44" si="29">100*D39/D$44</f>
        <v>38.303718629785678</v>
      </c>
      <c r="F39" s="18">
        <f>100*D39/C39</f>
        <v>28.750171868554929</v>
      </c>
      <c r="G39" s="17">
        <v>1099</v>
      </c>
      <c r="H39" s="18">
        <f t="shared" ref="H39:H44" si="30">100*G39/G$44</f>
        <v>43.370165745856355</v>
      </c>
      <c r="I39" s="18">
        <f t="shared" si="9"/>
        <v>15.110683349374398</v>
      </c>
      <c r="J39" s="17">
        <v>2057</v>
      </c>
      <c r="K39" s="18">
        <f t="shared" ref="K39:K44" si="31">100*J39/J$44</f>
        <v>42.359967051070839</v>
      </c>
      <c r="L39" s="18">
        <f t="shared" si="11"/>
        <v>28.282689399147532</v>
      </c>
      <c r="M39" s="17">
        <v>1865</v>
      </c>
      <c r="N39" s="18">
        <f t="shared" ref="N39:N44" si="32">100*M39/M$44</f>
        <v>45.310981535471335</v>
      </c>
      <c r="O39" s="18">
        <f t="shared" si="15"/>
        <v>25.642788395435172</v>
      </c>
    </row>
    <row r="40" spans="1:15" x14ac:dyDescent="0.25">
      <c r="A40" s="91"/>
      <c r="B40" s="16" t="s">
        <v>99</v>
      </c>
      <c r="C40" s="17">
        <v>5021</v>
      </c>
      <c r="D40" s="17">
        <v>1618</v>
      </c>
      <c r="E40" s="18">
        <f t="shared" si="29"/>
        <v>29.639128045429565</v>
      </c>
      <c r="F40" s="18">
        <f t="shared" si="16"/>
        <v>32.224656442939654</v>
      </c>
      <c r="G40" s="17">
        <v>722</v>
      </c>
      <c r="H40" s="18">
        <f t="shared" si="30"/>
        <v>28.492501973164956</v>
      </c>
      <c r="I40" s="18">
        <f t="shared" si="9"/>
        <v>14.379605656243776</v>
      </c>
      <c r="J40" s="17">
        <v>1395</v>
      </c>
      <c r="K40" s="18">
        <f t="shared" si="31"/>
        <v>28.727347611202635</v>
      </c>
      <c r="L40" s="18">
        <f t="shared" si="11"/>
        <v>27.783310097590121</v>
      </c>
      <c r="M40" s="17">
        <v>1182</v>
      </c>
      <c r="N40" s="18">
        <f t="shared" si="32"/>
        <v>28.717201166180757</v>
      </c>
      <c r="O40" s="18">
        <f t="shared" si="15"/>
        <v>23.541127265484963</v>
      </c>
    </row>
    <row r="41" spans="1:15" x14ac:dyDescent="0.25">
      <c r="A41" s="91"/>
      <c r="B41" s="16" t="s">
        <v>124</v>
      </c>
      <c r="C41" s="17">
        <v>2420</v>
      </c>
      <c r="D41" s="17">
        <v>998</v>
      </c>
      <c r="E41" s="18">
        <f t="shared" si="29"/>
        <v>18.281736581791538</v>
      </c>
      <c r="F41" s="18">
        <f t="shared" si="16"/>
        <v>41.239669421487605</v>
      </c>
      <c r="G41" s="17">
        <v>346</v>
      </c>
      <c r="H41" s="18">
        <f t="shared" si="30"/>
        <v>13.654301499605367</v>
      </c>
      <c r="I41" s="18">
        <f t="shared" si="9"/>
        <v>14.297520661157025</v>
      </c>
      <c r="J41" s="17">
        <v>621</v>
      </c>
      <c r="K41" s="18">
        <f t="shared" si="31"/>
        <v>12.78830313014827</v>
      </c>
      <c r="L41" s="18">
        <f t="shared" si="11"/>
        <v>25.66115702479339</v>
      </c>
      <c r="M41" s="17">
        <v>415</v>
      </c>
      <c r="N41" s="18">
        <f t="shared" si="32"/>
        <v>10.082604470359572</v>
      </c>
      <c r="O41" s="18">
        <f t="shared" si="15"/>
        <v>17.148760330578511</v>
      </c>
    </row>
    <row r="42" spans="1:15" x14ac:dyDescent="0.25">
      <c r="A42" s="91"/>
      <c r="B42" s="16" t="s">
        <v>93</v>
      </c>
      <c r="C42" s="17">
        <v>1274</v>
      </c>
      <c r="D42" s="17">
        <v>327</v>
      </c>
      <c r="E42" s="18">
        <f t="shared" si="29"/>
        <v>5.9901080784026375</v>
      </c>
      <c r="F42" s="18">
        <f t="shared" si="16"/>
        <v>25.667189952904238</v>
      </c>
      <c r="G42" s="17">
        <v>186</v>
      </c>
      <c r="H42" s="18">
        <f t="shared" si="30"/>
        <v>7.3401736385161795</v>
      </c>
      <c r="I42" s="18">
        <f t="shared" si="9"/>
        <v>14.599686028257457</v>
      </c>
      <c r="J42" s="17">
        <v>391</v>
      </c>
      <c r="K42" s="18">
        <f t="shared" si="31"/>
        <v>8.0518945634266892</v>
      </c>
      <c r="L42" s="18">
        <f t="shared" si="11"/>
        <v>30.690737833594977</v>
      </c>
      <c r="M42" s="17">
        <v>339</v>
      </c>
      <c r="N42" s="18">
        <f t="shared" si="32"/>
        <v>8.2361516034985431</v>
      </c>
      <c r="O42" s="18">
        <f t="shared" si="15"/>
        <v>26.609105180533753</v>
      </c>
    </row>
    <row r="43" spans="1:15" x14ac:dyDescent="0.25">
      <c r="A43" s="91"/>
      <c r="B43" s="16" t="s">
        <v>4</v>
      </c>
      <c r="C43" s="17">
        <v>1354</v>
      </c>
      <c r="D43" s="17">
        <f>D44-SUM(D39:D42)</f>
        <v>425</v>
      </c>
      <c r="E43" s="18">
        <f t="shared" si="29"/>
        <v>7.785308664590584</v>
      </c>
      <c r="F43" s="18">
        <f t="shared" si="16"/>
        <v>31.388478581979321</v>
      </c>
      <c r="G43" s="17">
        <f>G44-SUM(G39:G42)</f>
        <v>181</v>
      </c>
      <c r="H43" s="18">
        <f t="shared" si="30"/>
        <v>7.1428571428571432</v>
      </c>
      <c r="I43" s="18">
        <f t="shared" si="9"/>
        <v>13.367799113737075</v>
      </c>
      <c r="J43" s="17">
        <f>J44-SUM(J39:J42)</f>
        <v>392</v>
      </c>
      <c r="K43" s="18">
        <f t="shared" si="31"/>
        <v>8.0724876441515647</v>
      </c>
      <c r="L43" s="18">
        <f t="shared" si="11"/>
        <v>28.951255539143279</v>
      </c>
      <c r="M43" s="17">
        <f>M44-SUM(M39:M42)</f>
        <v>315</v>
      </c>
      <c r="N43" s="18">
        <f t="shared" si="32"/>
        <v>7.6530612244897958</v>
      </c>
      <c r="O43" s="18">
        <f t="shared" si="15"/>
        <v>23.264401772525851</v>
      </c>
    </row>
    <row r="44" spans="1:15" x14ac:dyDescent="0.25">
      <c r="A44" s="92"/>
      <c r="B44" s="16" t="s">
        <v>8</v>
      </c>
      <c r="C44" s="17">
        <f>SUM(C39:C43)</f>
        <v>17342</v>
      </c>
      <c r="D44" s="17">
        <v>5459</v>
      </c>
      <c r="E44" s="20">
        <f t="shared" si="29"/>
        <v>100</v>
      </c>
      <c r="F44" s="18">
        <f t="shared" si="16"/>
        <v>31.478491523469035</v>
      </c>
      <c r="G44" s="17">
        <v>2534</v>
      </c>
      <c r="H44" s="20">
        <f t="shared" si="30"/>
        <v>100</v>
      </c>
      <c r="I44" s="18">
        <f t="shared" si="9"/>
        <v>14.611924806827355</v>
      </c>
      <c r="J44" s="17">
        <v>4856</v>
      </c>
      <c r="K44" s="20">
        <f t="shared" si="31"/>
        <v>100</v>
      </c>
      <c r="L44" s="18">
        <f t="shared" si="11"/>
        <v>28.001383923422903</v>
      </c>
      <c r="M44" s="17">
        <v>4116</v>
      </c>
      <c r="N44" s="20">
        <f t="shared" si="32"/>
        <v>100</v>
      </c>
      <c r="O44" s="18">
        <f t="shared" si="15"/>
        <v>23.734286702802446</v>
      </c>
    </row>
    <row r="45" spans="1:15" x14ac:dyDescent="0.25">
      <c r="A45" s="93" t="s">
        <v>79</v>
      </c>
      <c r="B45" s="8" t="s">
        <v>125</v>
      </c>
      <c r="C45" s="12">
        <v>4292</v>
      </c>
      <c r="D45" s="12">
        <v>1321</v>
      </c>
      <c r="E45" s="15">
        <f t="shared" ref="E45:E50" si="33">100*D45/D$50</f>
        <v>35.848032564450477</v>
      </c>
      <c r="F45" s="15">
        <f>100*D45/C45</f>
        <v>30.778191985088537</v>
      </c>
      <c r="G45" s="12">
        <v>619</v>
      </c>
      <c r="H45" s="15">
        <f t="shared" ref="H45:H50" si="34">100*G45/G$50</f>
        <v>38.857501569365979</v>
      </c>
      <c r="I45" s="15">
        <f t="shared" si="9"/>
        <v>14.422180801491146</v>
      </c>
      <c r="J45" s="12">
        <v>1151</v>
      </c>
      <c r="K45" s="15">
        <f t="shared" ref="K45:K50" si="35">100*J45/J$50</f>
        <v>40.287014350717534</v>
      </c>
      <c r="L45" s="15">
        <f t="shared" si="11"/>
        <v>26.817334575955265</v>
      </c>
      <c r="M45" s="12">
        <v>1093</v>
      </c>
      <c r="N45" s="15">
        <f t="shared" ref="N45:N50" si="36">100*M45/M$50</f>
        <v>39.515545914678235</v>
      </c>
      <c r="O45" s="15">
        <f t="shared" si="15"/>
        <v>25.465983224603914</v>
      </c>
    </row>
    <row r="46" spans="1:15" x14ac:dyDescent="0.25">
      <c r="A46" s="94"/>
      <c r="B46" s="8" t="s">
        <v>100</v>
      </c>
      <c r="C46" s="12">
        <v>3353</v>
      </c>
      <c r="D46" s="12">
        <v>1079</v>
      </c>
      <c r="E46" s="15">
        <f t="shared" si="33"/>
        <v>29.280868385345997</v>
      </c>
      <c r="F46" s="15">
        <f t="shared" si="16"/>
        <v>32.180137190575607</v>
      </c>
      <c r="G46" s="12">
        <v>457</v>
      </c>
      <c r="H46" s="15">
        <f t="shared" si="34"/>
        <v>28.688010043942246</v>
      </c>
      <c r="I46" s="15">
        <f t="shared" si="9"/>
        <v>13.62958544586937</v>
      </c>
      <c r="J46" s="12">
        <v>860</v>
      </c>
      <c r="K46" s="15">
        <f t="shared" si="35"/>
        <v>30.101505075253762</v>
      </c>
      <c r="L46" s="15">
        <f t="shared" si="11"/>
        <v>25.648672830301223</v>
      </c>
      <c r="M46" s="12">
        <v>885</v>
      </c>
      <c r="N46" s="15">
        <f t="shared" si="36"/>
        <v>31.995661605206074</v>
      </c>
      <c r="O46" s="15">
        <f t="shared" si="15"/>
        <v>26.394273784670446</v>
      </c>
    </row>
    <row r="47" spans="1:15" x14ac:dyDescent="0.25">
      <c r="A47" s="94"/>
      <c r="B47" s="8" t="s">
        <v>126</v>
      </c>
      <c r="C47" s="12">
        <v>1518</v>
      </c>
      <c r="D47" s="12">
        <v>686</v>
      </c>
      <c r="E47" s="15">
        <f t="shared" si="33"/>
        <v>18.616010854816825</v>
      </c>
      <c r="F47" s="15">
        <f t="shared" si="16"/>
        <v>45.191040843214758</v>
      </c>
      <c r="G47" s="12">
        <v>226</v>
      </c>
      <c r="H47" s="15">
        <f t="shared" si="34"/>
        <v>14.187068424356561</v>
      </c>
      <c r="I47" s="15">
        <f t="shared" si="9"/>
        <v>14.888010540184453</v>
      </c>
      <c r="J47" s="12">
        <v>317</v>
      </c>
      <c r="K47" s="15">
        <f t="shared" si="35"/>
        <v>11.095554777738887</v>
      </c>
      <c r="L47" s="15">
        <f t="shared" si="11"/>
        <v>20.88274044795784</v>
      </c>
      <c r="M47" s="12">
        <v>265</v>
      </c>
      <c r="N47" s="15">
        <f t="shared" si="36"/>
        <v>9.5806218365871292</v>
      </c>
      <c r="O47" s="15">
        <f t="shared" si="15"/>
        <v>17.457180500658762</v>
      </c>
    </row>
    <row r="48" spans="1:15" x14ac:dyDescent="0.25">
      <c r="A48" s="94"/>
      <c r="B48" s="8" t="s">
        <v>94</v>
      </c>
      <c r="C48" s="12">
        <v>985</v>
      </c>
      <c r="D48" s="12">
        <v>264</v>
      </c>
      <c r="E48" s="15">
        <f t="shared" si="33"/>
        <v>7.1641791044776122</v>
      </c>
      <c r="F48" s="15">
        <f t="shared" si="16"/>
        <v>26.802030456852791</v>
      </c>
      <c r="G48" s="12">
        <v>141</v>
      </c>
      <c r="H48" s="15">
        <f t="shared" si="34"/>
        <v>8.8512241054613927</v>
      </c>
      <c r="I48" s="15">
        <f t="shared" si="9"/>
        <v>14.314720812182742</v>
      </c>
      <c r="J48" s="12">
        <v>274</v>
      </c>
      <c r="K48" s="15">
        <f t="shared" si="35"/>
        <v>9.5904795239761995</v>
      </c>
      <c r="L48" s="15">
        <f t="shared" si="11"/>
        <v>27.81725888324873</v>
      </c>
      <c r="M48" s="12">
        <v>272</v>
      </c>
      <c r="N48" s="15">
        <f t="shared" si="36"/>
        <v>9.8336948662328272</v>
      </c>
      <c r="O48" s="15">
        <f t="shared" si="15"/>
        <v>27.614213197969544</v>
      </c>
    </row>
    <row r="49" spans="1:15" x14ac:dyDescent="0.25">
      <c r="A49" s="94"/>
      <c r="B49" s="8" t="s">
        <v>4</v>
      </c>
      <c r="C49" s="12">
        <v>1017</v>
      </c>
      <c r="D49" s="12">
        <f>D50-SUM(D45:D48)</f>
        <v>335</v>
      </c>
      <c r="E49" s="15">
        <f t="shared" si="33"/>
        <v>9.0909090909090917</v>
      </c>
      <c r="F49" s="15">
        <f t="shared" si="16"/>
        <v>32.94001966568338</v>
      </c>
      <c r="G49" s="12">
        <f>G50-SUM(G45:G48)</f>
        <v>150</v>
      </c>
      <c r="H49" s="15">
        <f t="shared" si="34"/>
        <v>9.4161958568738235</v>
      </c>
      <c r="I49" s="15">
        <f t="shared" si="9"/>
        <v>14.749262536873156</v>
      </c>
      <c r="J49" s="12">
        <f>J50-SUM(J45:J48)</f>
        <v>255</v>
      </c>
      <c r="K49" s="15">
        <f t="shared" si="35"/>
        <v>8.9254462723136161</v>
      </c>
      <c r="L49" s="15">
        <f t="shared" si="11"/>
        <v>25.073746312684367</v>
      </c>
      <c r="M49" s="12">
        <f>M50-SUM(M45:M48)</f>
        <v>251</v>
      </c>
      <c r="N49" s="15">
        <f t="shared" si="36"/>
        <v>9.0744757772957332</v>
      </c>
      <c r="O49" s="15">
        <f t="shared" si="15"/>
        <v>24.680432645034415</v>
      </c>
    </row>
    <row r="50" spans="1:15" x14ac:dyDescent="0.25">
      <c r="A50" s="95"/>
      <c r="B50" s="8" t="s">
        <v>8</v>
      </c>
      <c r="C50" s="12">
        <f>SUM(C45:C49)</f>
        <v>11165</v>
      </c>
      <c r="D50" s="12">
        <v>3685</v>
      </c>
      <c r="E50" s="13">
        <f t="shared" si="33"/>
        <v>100</v>
      </c>
      <c r="F50" s="15">
        <f t="shared" si="16"/>
        <v>33.004926108374384</v>
      </c>
      <c r="G50" s="12">
        <v>1593</v>
      </c>
      <c r="H50" s="13">
        <f t="shared" si="34"/>
        <v>100</v>
      </c>
      <c r="I50" s="15">
        <f t="shared" si="9"/>
        <v>14.267801164352889</v>
      </c>
      <c r="J50" s="12">
        <v>2857</v>
      </c>
      <c r="K50" s="13">
        <f t="shared" si="35"/>
        <v>100</v>
      </c>
      <c r="L50" s="15">
        <f t="shared" si="11"/>
        <v>25.588893864755935</v>
      </c>
      <c r="M50" s="12">
        <v>2766</v>
      </c>
      <c r="N50" s="13">
        <f t="shared" si="36"/>
        <v>100</v>
      </c>
      <c r="O50" s="15">
        <f t="shared" si="15"/>
        <v>24.773846842812361</v>
      </c>
    </row>
    <row r="51" spans="1:15" ht="15" customHeight="1" x14ac:dyDescent="0.25">
      <c r="A51" s="90" t="s">
        <v>80</v>
      </c>
      <c r="B51" s="16" t="s">
        <v>127</v>
      </c>
      <c r="C51" s="17">
        <v>5861</v>
      </c>
      <c r="D51" s="17">
        <v>1649</v>
      </c>
      <c r="E51" s="18">
        <f t="shared" ref="E51:E57" si="37">100*D51/D$57</f>
        <v>55.955208686800134</v>
      </c>
      <c r="F51" s="18">
        <f t="shared" si="16"/>
        <v>28.135130523801401</v>
      </c>
      <c r="G51" s="17">
        <v>906</v>
      </c>
      <c r="H51" s="18">
        <f t="shared" ref="H51:H57" si="38">100*G51/G$57</f>
        <v>53.577764636309873</v>
      </c>
      <c r="I51" s="18">
        <f t="shared" si="9"/>
        <v>15.45811295000853</v>
      </c>
      <c r="J51" s="17">
        <v>1709</v>
      </c>
      <c r="K51" s="18">
        <f t="shared" ref="K51:K57" si="39">100*J51/J$57</f>
        <v>52.942998760842627</v>
      </c>
      <c r="L51" s="18">
        <f t="shared" si="11"/>
        <v>29.158846613205938</v>
      </c>
      <c r="M51" s="17">
        <v>1514</v>
      </c>
      <c r="N51" s="18">
        <f t="shared" ref="N51:N57" si="40">100*M51/M$57</f>
        <v>49.623074401835467</v>
      </c>
      <c r="O51" s="18">
        <f t="shared" si="15"/>
        <v>25.831769322641186</v>
      </c>
    </row>
    <row r="52" spans="1:15" x14ac:dyDescent="0.25">
      <c r="A52" s="91"/>
      <c r="B52" s="16" t="s">
        <v>128</v>
      </c>
      <c r="C52" s="17">
        <v>1764</v>
      </c>
      <c r="D52" s="17">
        <v>447</v>
      </c>
      <c r="E52" s="18">
        <f t="shared" si="37"/>
        <v>15.167967424499491</v>
      </c>
      <c r="F52" s="18">
        <f t="shared" si="16"/>
        <v>25.34013605442177</v>
      </c>
      <c r="G52" s="17">
        <v>254</v>
      </c>
      <c r="H52" s="18">
        <f t="shared" si="38"/>
        <v>15.020697811945594</v>
      </c>
      <c r="I52" s="18">
        <f t="shared" si="9"/>
        <v>14.399092970521542</v>
      </c>
      <c r="J52" s="17">
        <v>516</v>
      </c>
      <c r="K52" s="18">
        <f t="shared" si="39"/>
        <v>15.985130111524164</v>
      </c>
      <c r="L52" s="18">
        <f t="shared" si="11"/>
        <v>29.251700680272108</v>
      </c>
      <c r="M52" s="17">
        <v>523</v>
      </c>
      <c r="N52" s="18">
        <f t="shared" si="40"/>
        <v>17.141920681743692</v>
      </c>
      <c r="O52" s="18">
        <f t="shared" si="15"/>
        <v>29.648526077097507</v>
      </c>
    </row>
    <row r="53" spans="1:15" x14ac:dyDescent="0.25">
      <c r="A53" s="91"/>
      <c r="B53" s="16" t="s">
        <v>129</v>
      </c>
      <c r="C53" s="17">
        <v>1142</v>
      </c>
      <c r="D53" s="17">
        <v>253</v>
      </c>
      <c r="E53" s="18">
        <f t="shared" si="37"/>
        <v>8.585001696640651</v>
      </c>
      <c r="F53" s="18">
        <f t="shared" si="16"/>
        <v>22.154115586690018</v>
      </c>
      <c r="G53" s="17">
        <v>207</v>
      </c>
      <c r="H53" s="18">
        <f t="shared" si="38"/>
        <v>12.241277350680072</v>
      </c>
      <c r="I53" s="18">
        <f t="shared" si="9"/>
        <v>18.126094570928196</v>
      </c>
      <c r="J53" s="17">
        <v>335</v>
      </c>
      <c r="K53" s="18">
        <f t="shared" si="39"/>
        <v>10.377942998760842</v>
      </c>
      <c r="L53" s="18">
        <f t="shared" si="11"/>
        <v>29.334500875656744</v>
      </c>
      <c r="M53" s="17">
        <v>320</v>
      </c>
      <c r="N53" s="18">
        <f t="shared" si="40"/>
        <v>10.488364470665356</v>
      </c>
      <c r="O53" s="18">
        <f t="shared" si="15"/>
        <v>28.021015761821367</v>
      </c>
    </row>
    <row r="54" spans="1:15" x14ac:dyDescent="0.25">
      <c r="A54" s="91"/>
      <c r="B54" s="16" t="s">
        <v>130</v>
      </c>
      <c r="C54" s="17">
        <v>954</v>
      </c>
      <c r="D54" s="17">
        <v>227</v>
      </c>
      <c r="E54" s="18">
        <f t="shared" si="37"/>
        <v>7.702748557855446</v>
      </c>
      <c r="F54" s="18">
        <f t="shared" si="16"/>
        <v>23.79454926624738</v>
      </c>
      <c r="G54" s="17">
        <v>134</v>
      </c>
      <c r="H54" s="18">
        <f t="shared" si="38"/>
        <v>7.9243051448846833</v>
      </c>
      <c r="I54" s="18">
        <f t="shared" si="9"/>
        <v>14.046121593291405</v>
      </c>
      <c r="J54" s="17">
        <v>294</v>
      </c>
      <c r="K54" s="18">
        <f t="shared" si="39"/>
        <v>9.1078066914498148</v>
      </c>
      <c r="L54" s="18">
        <f t="shared" si="11"/>
        <v>30.817610062893081</v>
      </c>
      <c r="M54" s="17">
        <v>290</v>
      </c>
      <c r="N54" s="18">
        <f t="shared" si="40"/>
        <v>9.5050803015404792</v>
      </c>
      <c r="O54" s="18">
        <f t="shared" si="15"/>
        <v>30.39832285115304</v>
      </c>
    </row>
    <row r="55" spans="1:15" x14ac:dyDescent="0.25">
      <c r="A55" s="91"/>
      <c r="B55" s="16" t="s">
        <v>131</v>
      </c>
      <c r="C55" s="17">
        <v>701</v>
      </c>
      <c r="D55" s="17">
        <v>172</v>
      </c>
      <c r="E55" s="18">
        <f t="shared" si="37"/>
        <v>5.836443841194435</v>
      </c>
      <c r="F55" s="18">
        <f t="shared" si="16"/>
        <v>24.536376604850215</v>
      </c>
      <c r="G55" s="17">
        <v>111</v>
      </c>
      <c r="H55" s="18">
        <f t="shared" si="38"/>
        <v>6.564163217031342</v>
      </c>
      <c r="I55" s="18">
        <f t="shared" si="9"/>
        <v>15.834522111269616</v>
      </c>
      <c r="J55" s="17">
        <v>163</v>
      </c>
      <c r="K55" s="18">
        <f t="shared" si="39"/>
        <v>5.0495662949194546</v>
      </c>
      <c r="L55" s="18">
        <f t="shared" si="11"/>
        <v>23.252496433666192</v>
      </c>
      <c r="M55" s="17">
        <v>244</v>
      </c>
      <c r="N55" s="18">
        <f t="shared" si="40"/>
        <v>7.997377908882334</v>
      </c>
      <c r="O55" s="18">
        <f t="shared" si="15"/>
        <v>34.807417974322398</v>
      </c>
    </row>
    <row r="56" spans="1:15" x14ac:dyDescent="0.25">
      <c r="A56" s="91"/>
      <c r="B56" s="16" t="s">
        <v>4</v>
      </c>
      <c r="C56" s="17">
        <v>668</v>
      </c>
      <c r="D56" s="17">
        <f>D57-SUM(D51:D55)</f>
        <v>199</v>
      </c>
      <c r="E56" s="18">
        <f t="shared" si="37"/>
        <v>6.7526297930098407</v>
      </c>
      <c r="F56" s="18">
        <f t="shared" si="16"/>
        <v>29.790419161676645</v>
      </c>
      <c r="G56" s="17">
        <f>G57-SUM(G51:G55)</f>
        <v>79</v>
      </c>
      <c r="H56" s="18">
        <f t="shared" si="38"/>
        <v>4.6717918391484332</v>
      </c>
      <c r="I56" s="18">
        <f t="shared" si="9"/>
        <v>11.826347305389222</v>
      </c>
      <c r="J56" s="17">
        <f>J57-SUM(J51:J55)</f>
        <v>211</v>
      </c>
      <c r="K56" s="18">
        <f t="shared" si="39"/>
        <v>6.5365551425030981</v>
      </c>
      <c r="L56" s="18">
        <f t="shared" si="11"/>
        <v>31.58682634730539</v>
      </c>
      <c r="M56" s="17">
        <f>M57-SUM(M51:M55)</f>
        <v>160</v>
      </c>
      <c r="N56" s="18">
        <f t="shared" si="40"/>
        <v>5.2441822353326781</v>
      </c>
      <c r="O56" s="18">
        <f t="shared" si="15"/>
        <v>23.952095808383234</v>
      </c>
    </row>
    <row r="57" spans="1:15" x14ac:dyDescent="0.25">
      <c r="A57" s="92"/>
      <c r="B57" s="16" t="s">
        <v>8</v>
      </c>
      <c r="C57" s="17">
        <f>SUM(C51:C56)</f>
        <v>11090</v>
      </c>
      <c r="D57" s="17">
        <v>2947</v>
      </c>
      <c r="E57" s="20">
        <f t="shared" si="37"/>
        <v>100</v>
      </c>
      <c r="F57" s="18">
        <f t="shared" si="16"/>
        <v>26.573489630297566</v>
      </c>
      <c r="G57" s="17">
        <v>1691</v>
      </c>
      <c r="H57" s="20">
        <f t="shared" si="38"/>
        <v>100</v>
      </c>
      <c r="I57" s="18">
        <f t="shared" si="9"/>
        <v>15.247971145175834</v>
      </c>
      <c r="J57" s="17">
        <v>3228</v>
      </c>
      <c r="K57" s="20">
        <f t="shared" si="39"/>
        <v>100</v>
      </c>
      <c r="L57" s="18">
        <f t="shared" si="11"/>
        <v>29.107303877366999</v>
      </c>
      <c r="M57" s="17">
        <v>3051</v>
      </c>
      <c r="N57" s="20">
        <f t="shared" si="40"/>
        <v>100</v>
      </c>
      <c r="O57" s="18">
        <f t="shared" si="15"/>
        <v>27.511271415689812</v>
      </c>
    </row>
    <row r="58" spans="1:15" ht="15" customHeight="1" x14ac:dyDescent="0.25">
      <c r="A58" s="93" t="s">
        <v>81</v>
      </c>
      <c r="B58" s="8" t="s">
        <v>132</v>
      </c>
      <c r="C58" s="12">
        <v>4174</v>
      </c>
      <c r="D58" s="12">
        <v>1212</v>
      </c>
      <c r="E58" s="15">
        <f t="shared" ref="E58:E63" si="41">100*D58/D$63</f>
        <v>45.106066244882769</v>
      </c>
      <c r="F58" s="15">
        <f t="shared" si="16"/>
        <v>29.036895064686153</v>
      </c>
      <c r="G58" s="12">
        <v>566</v>
      </c>
      <c r="H58" s="15">
        <f t="shared" ref="H58:H63" si="42">100*G58/G$63</f>
        <v>42.976461655277149</v>
      </c>
      <c r="I58" s="15">
        <f t="shared" si="9"/>
        <v>13.560134163871586</v>
      </c>
      <c r="J58" s="12">
        <v>1201</v>
      </c>
      <c r="K58" s="15">
        <f t="shared" ref="K58:K63" si="43">100*J58/J$63</f>
        <v>45.235404896421848</v>
      </c>
      <c r="L58" s="15">
        <f t="shared" si="11"/>
        <v>28.773358888356494</v>
      </c>
      <c r="M58" s="12">
        <v>1077</v>
      </c>
      <c r="N58" s="15">
        <f t="shared" ref="N58:N63" si="44">100*M58/M$63</f>
        <v>42.619707162643451</v>
      </c>
      <c r="O58" s="15">
        <f t="shared" si="15"/>
        <v>25.802587446094872</v>
      </c>
    </row>
    <row r="59" spans="1:15" x14ac:dyDescent="0.25">
      <c r="A59" s="94"/>
      <c r="B59" s="8" t="s">
        <v>101</v>
      </c>
      <c r="C59" s="12">
        <v>1731</v>
      </c>
      <c r="D59" s="12">
        <v>473</v>
      </c>
      <c r="E59" s="15">
        <f t="shared" si="41"/>
        <v>17.603275027912169</v>
      </c>
      <c r="F59" s="15">
        <f t="shared" si="16"/>
        <v>27.325245522819181</v>
      </c>
      <c r="G59" s="12">
        <v>220</v>
      </c>
      <c r="H59" s="15">
        <f t="shared" si="42"/>
        <v>16.704631738800305</v>
      </c>
      <c r="I59" s="15">
        <f t="shared" si="9"/>
        <v>12.709416522241479</v>
      </c>
      <c r="J59" s="12">
        <v>505</v>
      </c>
      <c r="K59" s="15">
        <f t="shared" si="43"/>
        <v>19.020715630885121</v>
      </c>
      <c r="L59" s="15">
        <f t="shared" si="11"/>
        <v>29.173887926054302</v>
      </c>
      <c r="M59" s="12">
        <v>489</v>
      </c>
      <c r="N59" s="15">
        <f t="shared" si="44"/>
        <v>19.351009101701621</v>
      </c>
      <c r="O59" s="15">
        <f t="shared" si="15"/>
        <v>28.249566724436743</v>
      </c>
    </row>
    <row r="60" spans="1:15" x14ac:dyDescent="0.25">
      <c r="A60" s="94"/>
      <c r="B60" s="8" t="s">
        <v>133</v>
      </c>
      <c r="C60" s="12">
        <v>1139</v>
      </c>
      <c r="D60" s="12">
        <v>394</v>
      </c>
      <c r="E60" s="15">
        <f t="shared" si="41"/>
        <v>14.663193152214365</v>
      </c>
      <c r="F60" s="15">
        <f t="shared" si="16"/>
        <v>34.591747146619845</v>
      </c>
      <c r="G60" s="12">
        <v>174</v>
      </c>
      <c r="H60" s="15">
        <f t="shared" si="42"/>
        <v>13.211845102505695</v>
      </c>
      <c r="I60" s="15">
        <f t="shared" si="9"/>
        <v>15.276558384547849</v>
      </c>
      <c r="J60" s="12">
        <v>262</v>
      </c>
      <c r="K60" s="15">
        <f t="shared" si="43"/>
        <v>9.8681732580037664</v>
      </c>
      <c r="L60" s="15">
        <f t="shared" si="11"/>
        <v>23.002633889376646</v>
      </c>
      <c r="M60" s="12">
        <v>292</v>
      </c>
      <c r="N60" s="15">
        <f t="shared" si="44"/>
        <v>11.555203798971112</v>
      </c>
      <c r="O60" s="15">
        <f t="shared" si="15"/>
        <v>25.636523266022827</v>
      </c>
    </row>
    <row r="61" spans="1:15" x14ac:dyDescent="0.25">
      <c r="A61" s="94"/>
      <c r="B61" s="8" t="s">
        <v>95</v>
      </c>
      <c r="C61" s="12">
        <v>1067</v>
      </c>
      <c r="D61" s="12">
        <v>262</v>
      </c>
      <c r="E61" s="15">
        <f t="shared" si="41"/>
        <v>9.7506512839598063</v>
      </c>
      <c r="F61" s="15">
        <f t="shared" si="16"/>
        <v>24.554826616682288</v>
      </c>
      <c r="G61" s="12">
        <v>157</v>
      </c>
      <c r="H61" s="15">
        <f t="shared" si="42"/>
        <v>11.921032649962035</v>
      </c>
      <c r="I61" s="15">
        <f t="shared" si="9"/>
        <v>14.71415182755389</v>
      </c>
      <c r="J61" s="12">
        <v>309</v>
      </c>
      <c r="K61" s="15">
        <f t="shared" si="43"/>
        <v>11.638418079096045</v>
      </c>
      <c r="L61" s="15">
        <f t="shared" si="11"/>
        <v>28.959700093720713</v>
      </c>
      <c r="M61" s="12">
        <v>309</v>
      </c>
      <c r="N61" s="15">
        <f t="shared" si="44"/>
        <v>12.227938266719431</v>
      </c>
      <c r="O61" s="15">
        <f t="shared" si="15"/>
        <v>28.959700093720713</v>
      </c>
    </row>
    <row r="62" spans="1:15" x14ac:dyDescent="0.25">
      <c r="A62" s="94"/>
      <c r="B62" s="8" t="s">
        <v>4</v>
      </c>
      <c r="C62" s="12">
        <v>1318</v>
      </c>
      <c r="D62" s="12">
        <f>D63-SUM(D58:D61)</f>
        <v>346</v>
      </c>
      <c r="E62" s="15">
        <f t="shared" si="41"/>
        <v>12.87681429103089</v>
      </c>
      <c r="F62" s="15">
        <f t="shared" si="16"/>
        <v>26.251896813353564</v>
      </c>
      <c r="G62" s="12">
        <f>G63-SUM(G58:G61)</f>
        <v>200</v>
      </c>
      <c r="H62" s="15">
        <f t="shared" si="42"/>
        <v>15.186028853454822</v>
      </c>
      <c r="I62" s="15">
        <f t="shared" si="9"/>
        <v>15.174506828528072</v>
      </c>
      <c r="J62" s="12">
        <f>J63-SUM(J58:J61)</f>
        <v>378</v>
      </c>
      <c r="K62" s="15">
        <f t="shared" si="43"/>
        <v>14.23728813559322</v>
      </c>
      <c r="L62" s="15">
        <f t="shared" si="11"/>
        <v>28.679817905918057</v>
      </c>
      <c r="M62" s="12">
        <f>M63-SUM(M58:M61)</f>
        <v>360</v>
      </c>
      <c r="N62" s="15">
        <f t="shared" si="44"/>
        <v>14.246141669964384</v>
      </c>
      <c r="O62" s="15">
        <f t="shared" si="15"/>
        <v>27.314112291350533</v>
      </c>
    </row>
    <row r="63" spans="1:15" x14ac:dyDescent="0.25">
      <c r="A63" s="95"/>
      <c r="B63" s="8" t="s">
        <v>8</v>
      </c>
      <c r="C63" s="12">
        <f>SUM(C58:C62)</f>
        <v>9429</v>
      </c>
      <c r="D63" s="12">
        <v>2687</v>
      </c>
      <c r="E63" s="13">
        <f t="shared" si="41"/>
        <v>100</v>
      </c>
      <c r="F63" s="15">
        <f t="shared" si="16"/>
        <v>28.497189521688409</v>
      </c>
      <c r="G63" s="12">
        <v>1317</v>
      </c>
      <c r="H63" s="13">
        <f t="shared" si="42"/>
        <v>100</v>
      </c>
      <c r="I63" s="15">
        <f t="shared" si="9"/>
        <v>13.967546929685014</v>
      </c>
      <c r="J63" s="12">
        <v>2655</v>
      </c>
      <c r="K63" s="13">
        <f t="shared" si="43"/>
        <v>100</v>
      </c>
      <c r="L63" s="15">
        <f t="shared" si="11"/>
        <v>28.157811008590517</v>
      </c>
      <c r="M63" s="12">
        <v>2527</v>
      </c>
      <c r="N63" s="13">
        <f t="shared" si="44"/>
        <v>100</v>
      </c>
      <c r="O63" s="15">
        <f t="shared" si="15"/>
        <v>26.800296956198959</v>
      </c>
    </row>
    <row r="64" spans="1:15" ht="15" customHeight="1" x14ac:dyDescent="0.25">
      <c r="A64" s="90" t="s">
        <v>82</v>
      </c>
      <c r="B64" s="16" t="s">
        <v>137</v>
      </c>
      <c r="C64" s="17">
        <v>5687</v>
      </c>
      <c r="D64" s="17">
        <v>2214</v>
      </c>
      <c r="E64" s="18">
        <f t="shared" ref="E64:E70" si="45">100*D64/D$70</f>
        <v>65.309734513274336</v>
      </c>
      <c r="F64" s="18">
        <f t="shared" si="16"/>
        <v>38.930895023738351</v>
      </c>
      <c r="G64" s="17">
        <v>916</v>
      </c>
      <c r="H64" s="18">
        <f t="shared" ref="H64:H70" si="46">100*G64/G$70</f>
        <v>62.782727895819058</v>
      </c>
      <c r="I64" s="18">
        <f t="shared" si="9"/>
        <v>16.106910497626163</v>
      </c>
      <c r="J64" s="17">
        <v>1321</v>
      </c>
      <c r="K64" s="18">
        <f t="shared" ref="K64:K70" si="47">100*J64/J$70</f>
        <v>59.638826185101578</v>
      </c>
      <c r="L64" s="18">
        <f t="shared" si="11"/>
        <v>23.228415684895374</v>
      </c>
      <c r="M64" s="17">
        <v>1164</v>
      </c>
      <c r="N64" s="18">
        <f t="shared" ref="N64:N70" si="48">100*M64/M$70</f>
        <v>58.258258258258259</v>
      </c>
      <c r="O64" s="18">
        <f t="shared" si="15"/>
        <v>20.467733427114471</v>
      </c>
    </row>
    <row r="65" spans="1:15" x14ac:dyDescent="0.25">
      <c r="A65" s="91"/>
      <c r="B65" s="16" t="s">
        <v>138</v>
      </c>
      <c r="C65" s="17">
        <v>1488</v>
      </c>
      <c r="D65" s="17">
        <v>462</v>
      </c>
      <c r="E65" s="18">
        <f t="shared" si="45"/>
        <v>13.628318584070797</v>
      </c>
      <c r="F65" s="18">
        <f t="shared" si="16"/>
        <v>31.048387096774192</v>
      </c>
      <c r="G65" s="17">
        <v>251</v>
      </c>
      <c r="H65" s="18">
        <f t="shared" si="46"/>
        <v>17.203564084989718</v>
      </c>
      <c r="I65" s="18">
        <f t="shared" si="9"/>
        <v>16.868279569892472</v>
      </c>
      <c r="J65" s="17">
        <v>364</v>
      </c>
      <c r="K65" s="18">
        <f t="shared" si="47"/>
        <v>16.433408577878104</v>
      </c>
      <c r="L65" s="18">
        <f t="shared" si="11"/>
        <v>24.462365591397848</v>
      </c>
      <c r="M65" s="17">
        <v>387</v>
      </c>
      <c r="N65" s="18">
        <f t="shared" si="48"/>
        <v>19.36936936936937</v>
      </c>
      <c r="O65" s="18">
        <f t="shared" si="15"/>
        <v>26.008064516129032</v>
      </c>
    </row>
    <row r="66" spans="1:15" x14ac:dyDescent="0.25">
      <c r="A66" s="91"/>
      <c r="B66" s="16" t="s">
        <v>134</v>
      </c>
      <c r="C66" s="17">
        <v>592</v>
      </c>
      <c r="D66" s="17">
        <v>189</v>
      </c>
      <c r="E66" s="18">
        <f t="shared" si="45"/>
        <v>5.5752212389380533</v>
      </c>
      <c r="F66" s="18">
        <f t="shared" si="16"/>
        <v>31.925675675675677</v>
      </c>
      <c r="G66" s="17">
        <v>90</v>
      </c>
      <c r="H66" s="18">
        <f t="shared" si="46"/>
        <v>6.1686086360520909</v>
      </c>
      <c r="I66" s="18">
        <f t="shared" si="9"/>
        <v>15.202702702702704</v>
      </c>
      <c r="J66" s="17">
        <v>163</v>
      </c>
      <c r="K66" s="18">
        <f t="shared" si="47"/>
        <v>7.3589164785553045</v>
      </c>
      <c r="L66" s="18">
        <f t="shared" si="11"/>
        <v>27.533783783783782</v>
      </c>
      <c r="M66" s="17">
        <v>141</v>
      </c>
      <c r="N66" s="18">
        <f t="shared" si="48"/>
        <v>7.0570570570570572</v>
      </c>
      <c r="O66" s="18">
        <f t="shared" si="15"/>
        <v>23.817567567567568</v>
      </c>
    </row>
    <row r="67" spans="1:15" x14ac:dyDescent="0.25">
      <c r="A67" s="91"/>
      <c r="B67" s="16" t="s">
        <v>135</v>
      </c>
      <c r="C67" s="17">
        <v>580</v>
      </c>
      <c r="D67" s="17">
        <v>177</v>
      </c>
      <c r="E67" s="18">
        <f t="shared" si="45"/>
        <v>5.221238938053097</v>
      </c>
      <c r="F67" s="18">
        <f t="shared" si="16"/>
        <v>30.517241379310345</v>
      </c>
      <c r="G67" s="17">
        <v>93</v>
      </c>
      <c r="H67" s="18">
        <f t="shared" si="46"/>
        <v>6.3742289239204935</v>
      </c>
      <c r="I67" s="18">
        <f t="shared" si="9"/>
        <v>16.03448275862069</v>
      </c>
      <c r="J67" s="17">
        <v>157</v>
      </c>
      <c r="K67" s="18">
        <f t="shared" si="47"/>
        <v>7.0880361173814901</v>
      </c>
      <c r="L67" s="18">
        <f t="shared" si="11"/>
        <v>27.068965517241381</v>
      </c>
      <c r="M67" s="17">
        <v>142</v>
      </c>
      <c r="N67" s="18">
        <f t="shared" si="48"/>
        <v>7.1071071071071072</v>
      </c>
      <c r="O67" s="18">
        <f t="shared" si="15"/>
        <v>24.482758620689655</v>
      </c>
    </row>
    <row r="68" spans="1:15" x14ac:dyDescent="0.25">
      <c r="A68" s="91"/>
      <c r="B68" s="16" t="s">
        <v>136</v>
      </c>
      <c r="C68" s="17">
        <v>461</v>
      </c>
      <c r="D68" s="17">
        <v>184</v>
      </c>
      <c r="E68" s="18">
        <f t="shared" si="45"/>
        <v>5.4277286135693217</v>
      </c>
      <c r="F68" s="18">
        <f t="shared" si="16"/>
        <v>39.913232104121477</v>
      </c>
      <c r="G68" s="17">
        <v>57</v>
      </c>
      <c r="H68" s="18">
        <f t="shared" si="46"/>
        <v>3.9067854694996571</v>
      </c>
      <c r="I68" s="18">
        <f t="shared" ref="I68:I105" si="49">100*G68/C68</f>
        <v>12.364425162689805</v>
      </c>
      <c r="J68" s="17">
        <v>118</v>
      </c>
      <c r="K68" s="18">
        <f t="shared" si="47"/>
        <v>5.3273137697516928</v>
      </c>
      <c r="L68" s="18">
        <f t="shared" ref="L68:L105" si="50">100*J68/C68</f>
        <v>25.596529284164859</v>
      </c>
      <c r="M68" s="17">
        <v>94</v>
      </c>
      <c r="N68" s="18">
        <f t="shared" si="48"/>
        <v>4.7047047047047048</v>
      </c>
      <c r="O68" s="18">
        <f t="shared" ref="O68:O105" si="51">100*M68/C68</f>
        <v>20.390455531453362</v>
      </c>
    </row>
    <row r="69" spans="1:15" x14ac:dyDescent="0.25">
      <c r="A69" s="91"/>
      <c r="B69" s="16" t="s">
        <v>4</v>
      </c>
      <c r="C69" s="17">
        <v>384</v>
      </c>
      <c r="D69" s="17">
        <f>D70-SUM(D64:D68)</f>
        <v>164</v>
      </c>
      <c r="E69" s="18">
        <f t="shared" si="45"/>
        <v>4.8377581120943951</v>
      </c>
      <c r="F69" s="18">
        <f t="shared" si="16"/>
        <v>42.708333333333336</v>
      </c>
      <c r="G69" s="17">
        <f>G70-SUM(G64:G68)</f>
        <v>52</v>
      </c>
      <c r="H69" s="18">
        <f t="shared" si="46"/>
        <v>3.5640849897189857</v>
      </c>
      <c r="I69" s="18">
        <f t="shared" si="49"/>
        <v>13.541666666666666</v>
      </c>
      <c r="J69" s="17">
        <f>J70-SUM(J64:J68)</f>
        <v>92</v>
      </c>
      <c r="K69" s="18">
        <f t="shared" si="47"/>
        <v>4.1534988713318288</v>
      </c>
      <c r="L69" s="18">
        <f t="shared" si="50"/>
        <v>23.958333333333332</v>
      </c>
      <c r="M69" s="17">
        <f>M70-SUM(M64:M68)</f>
        <v>70</v>
      </c>
      <c r="N69" s="18">
        <f t="shared" si="48"/>
        <v>3.5035035035035036</v>
      </c>
      <c r="O69" s="18">
        <f t="shared" si="51"/>
        <v>18.229166666666668</v>
      </c>
    </row>
    <row r="70" spans="1:15" x14ac:dyDescent="0.25">
      <c r="A70" s="92"/>
      <c r="B70" s="16" t="s">
        <v>8</v>
      </c>
      <c r="C70" s="17">
        <f>SUM(C64:C69)</f>
        <v>9192</v>
      </c>
      <c r="D70" s="17">
        <v>3390</v>
      </c>
      <c r="E70" s="20">
        <f t="shared" si="45"/>
        <v>100</v>
      </c>
      <c r="F70" s="18">
        <f t="shared" si="16"/>
        <v>36.879895561357699</v>
      </c>
      <c r="G70" s="17">
        <v>1459</v>
      </c>
      <c r="H70" s="20">
        <f t="shared" si="46"/>
        <v>100</v>
      </c>
      <c r="I70" s="18">
        <f t="shared" si="49"/>
        <v>15.872497824194951</v>
      </c>
      <c r="J70" s="17">
        <v>2215</v>
      </c>
      <c r="K70" s="20">
        <f t="shared" si="47"/>
        <v>100</v>
      </c>
      <c r="L70" s="18">
        <f t="shared" si="50"/>
        <v>24.0970409051349</v>
      </c>
      <c r="M70" s="17">
        <v>1998</v>
      </c>
      <c r="N70" s="20">
        <f t="shared" si="48"/>
        <v>100</v>
      </c>
      <c r="O70" s="18">
        <f t="shared" si="51"/>
        <v>21.736292428198432</v>
      </c>
    </row>
    <row r="71" spans="1:15" ht="15" customHeight="1" x14ac:dyDescent="0.25">
      <c r="A71" s="93" t="s">
        <v>83</v>
      </c>
      <c r="B71" s="8" t="s">
        <v>139</v>
      </c>
      <c r="C71" s="12">
        <v>2233</v>
      </c>
      <c r="D71" s="12">
        <v>549</v>
      </c>
      <c r="E71" s="15">
        <f t="shared" ref="E71:E76" si="52">100*D71/D$76</f>
        <v>33.701657458563538</v>
      </c>
      <c r="F71" s="15">
        <f t="shared" si="16"/>
        <v>24.585759068517689</v>
      </c>
      <c r="G71" s="12">
        <v>351</v>
      </c>
      <c r="H71" s="15">
        <f t="shared" ref="H71:H76" si="53">100*G71/G$76</f>
        <v>38.699007717750824</v>
      </c>
      <c r="I71" s="15">
        <f t="shared" si="49"/>
        <v>15.718763994626064</v>
      </c>
      <c r="J71" s="12">
        <v>627</v>
      </c>
      <c r="K71" s="15">
        <f t="shared" ref="K71:K76" si="54">100*J71/J$76</f>
        <v>36.055204140310522</v>
      </c>
      <c r="L71" s="15">
        <f t="shared" si="50"/>
        <v>28.078817733990149</v>
      </c>
      <c r="M71" s="12">
        <v>642</v>
      </c>
      <c r="N71" s="15">
        <f t="shared" ref="N71:N76" si="55">100*M71/M$76</f>
        <v>37.521917007597899</v>
      </c>
      <c r="O71" s="15">
        <f t="shared" si="51"/>
        <v>28.750559785042544</v>
      </c>
    </row>
    <row r="72" spans="1:15" x14ac:dyDescent="0.25">
      <c r="A72" s="94"/>
      <c r="B72" s="8" t="s">
        <v>140</v>
      </c>
      <c r="C72" s="12">
        <v>1465</v>
      </c>
      <c r="D72" s="12">
        <v>366</v>
      </c>
      <c r="E72" s="15">
        <f t="shared" si="52"/>
        <v>22.467771639042358</v>
      </c>
      <c r="F72" s="15">
        <f t="shared" si="16"/>
        <v>24.982935153583618</v>
      </c>
      <c r="G72" s="12">
        <v>200</v>
      </c>
      <c r="H72" s="15">
        <f t="shared" si="53"/>
        <v>22.050716648291068</v>
      </c>
      <c r="I72" s="15">
        <f t="shared" si="49"/>
        <v>13.651877133105803</v>
      </c>
      <c r="J72" s="12">
        <v>442</v>
      </c>
      <c r="K72" s="15">
        <f t="shared" si="54"/>
        <v>25.416906267970099</v>
      </c>
      <c r="L72" s="15">
        <f t="shared" si="50"/>
        <v>30.170648464163822</v>
      </c>
      <c r="M72" s="12">
        <v>420</v>
      </c>
      <c r="N72" s="15">
        <f t="shared" si="55"/>
        <v>24.547048509643485</v>
      </c>
      <c r="O72" s="15">
        <f t="shared" si="51"/>
        <v>28.668941979522184</v>
      </c>
    </row>
    <row r="73" spans="1:15" x14ac:dyDescent="0.25">
      <c r="A73" s="94"/>
      <c r="B73" s="8" t="s">
        <v>141</v>
      </c>
      <c r="C73" s="12">
        <v>1169</v>
      </c>
      <c r="D73" s="12">
        <v>422</v>
      </c>
      <c r="E73" s="15">
        <f t="shared" si="52"/>
        <v>25.905463474524247</v>
      </c>
      <c r="F73" s="15">
        <f t="shared" si="16"/>
        <v>36.099230111206161</v>
      </c>
      <c r="G73" s="12">
        <v>166</v>
      </c>
      <c r="H73" s="15">
        <f t="shared" si="53"/>
        <v>18.302094818081589</v>
      </c>
      <c r="I73" s="15">
        <f t="shared" si="49"/>
        <v>14.200171086398631</v>
      </c>
      <c r="J73" s="12">
        <v>282</v>
      </c>
      <c r="K73" s="15">
        <f t="shared" si="54"/>
        <v>16.216216216216218</v>
      </c>
      <c r="L73" s="15">
        <f t="shared" si="50"/>
        <v>24.123182207014544</v>
      </c>
      <c r="M73" s="12">
        <v>276</v>
      </c>
      <c r="N73" s="15">
        <f t="shared" si="55"/>
        <v>16.130917592051432</v>
      </c>
      <c r="O73" s="15">
        <f t="shared" si="51"/>
        <v>23.609923011120618</v>
      </c>
    </row>
    <row r="74" spans="1:15" x14ac:dyDescent="0.25">
      <c r="A74" s="94"/>
      <c r="B74" s="8" t="s">
        <v>142</v>
      </c>
      <c r="C74" s="12">
        <v>782</v>
      </c>
      <c r="D74" s="12">
        <v>172</v>
      </c>
      <c r="E74" s="15">
        <f t="shared" si="52"/>
        <v>10.558624923265807</v>
      </c>
      <c r="F74" s="15">
        <f t="shared" si="16"/>
        <v>21.994884910485933</v>
      </c>
      <c r="G74" s="12">
        <v>120</v>
      </c>
      <c r="H74" s="15">
        <f t="shared" si="53"/>
        <v>13.230429988974642</v>
      </c>
      <c r="I74" s="15">
        <f t="shared" si="49"/>
        <v>15.345268542199488</v>
      </c>
      <c r="J74" s="12">
        <v>246</v>
      </c>
      <c r="K74" s="15">
        <f t="shared" si="54"/>
        <v>14.146060954571594</v>
      </c>
      <c r="L74" s="15">
        <f t="shared" si="50"/>
        <v>31.457800511508953</v>
      </c>
      <c r="M74" s="12">
        <v>227</v>
      </c>
      <c r="N74" s="15">
        <f t="shared" si="55"/>
        <v>13.267095265926359</v>
      </c>
      <c r="O74" s="15">
        <f t="shared" si="51"/>
        <v>29.028132992327365</v>
      </c>
    </row>
    <row r="75" spans="1:15" x14ac:dyDescent="0.25">
      <c r="A75" s="94"/>
      <c r="B75" s="8" t="s">
        <v>4</v>
      </c>
      <c r="C75" s="12">
        <v>497</v>
      </c>
      <c r="D75" s="12">
        <f>D76-SUM(D71:D74)</f>
        <v>120</v>
      </c>
      <c r="E75" s="15">
        <f t="shared" si="52"/>
        <v>7.3664825046040514</v>
      </c>
      <c r="F75" s="15">
        <f t="shared" si="16"/>
        <v>24.144869215291749</v>
      </c>
      <c r="G75" s="12">
        <f>G76-SUM(G71:G74)</f>
        <v>70</v>
      </c>
      <c r="H75" s="15">
        <f t="shared" si="53"/>
        <v>7.7177508269018746</v>
      </c>
      <c r="I75" s="15">
        <f t="shared" si="49"/>
        <v>14.084507042253522</v>
      </c>
      <c r="J75" s="12">
        <f>J76-SUM(J71:J74)</f>
        <v>142</v>
      </c>
      <c r="K75" s="15">
        <f t="shared" si="54"/>
        <v>8.1656124209315699</v>
      </c>
      <c r="L75" s="15">
        <f t="shared" si="50"/>
        <v>28.571428571428573</v>
      </c>
      <c r="M75" s="12">
        <f>M76-SUM(M71:M74)</f>
        <v>146</v>
      </c>
      <c r="N75" s="15">
        <f t="shared" si="55"/>
        <v>8.5330216247808295</v>
      </c>
      <c r="O75" s="15">
        <f t="shared" si="51"/>
        <v>29.376257545271631</v>
      </c>
    </row>
    <row r="76" spans="1:15" x14ac:dyDescent="0.25">
      <c r="A76" s="95"/>
      <c r="B76" s="8" t="s">
        <v>8</v>
      </c>
      <c r="C76" s="12">
        <f>SUM(C71:C75)</f>
        <v>6146</v>
      </c>
      <c r="D76" s="12">
        <v>1629</v>
      </c>
      <c r="E76" s="13">
        <f t="shared" si="52"/>
        <v>100</v>
      </c>
      <c r="F76" s="15">
        <f t="shared" si="16"/>
        <v>26.50504393101204</v>
      </c>
      <c r="G76" s="12">
        <v>907</v>
      </c>
      <c r="H76" s="13">
        <f t="shared" si="53"/>
        <v>100</v>
      </c>
      <c r="I76" s="15">
        <f t="shared" si="49"/>
        <v>14.757565896518061</v>
      </c>
      <c r="J76" s="12">
        <v>1739</v>
      </c>
      <c r="K76" s="13">
        <f t="shared" si="54"/>
        <v>100</v>
      </c>
      <c r="L76" s="15">
        <f t="shared" si="50"/>
        <v>28.294825903026357</v>
      </c>
      <c r="M76" s="12">
        <v>1711</v>
      </c>
      <c r="N76" s="13">
        <f t="shared" si="55"/>
        <v>100</v>
      </c>
      <c r="O76" s="15">
        <f t="shared" si="51"/>
        <v>27.839245037422714</v>
      </c>
    </row>
    <row r="77" spans="1:15" ht="15" customHeight="1" x14ac:dyDescent="0.25">
      <c r="A77" s="90" t="s">
        <v>84</v>
      </c>
      <c r="B77" s="16" t="s">
        <v>143</v>
      </c>
      <c r="C77" s="17">
        <v>2137</v>
      </c>
      <c r="D77" s="17">
        <v>1264</v>
      </c>
      <c r="E77" s="18">
        <f t="shared" ref="E77:E84" si="56">100*D77/D$84</f>
        <v>38.303030303030305</v>
      </c>
      <c r="F77" s="18">
        <f t="shared" si="16"/>
        <v>59.148338792700045</v>
      </c>
      <c r="G77" s="17">
        <v>240</v>
      </c>
      <c r="H77" s="18">
        <f t="shared" ref="H77:H84" si="57">100*G77/G$84</f>
        <v>32.921810699588477</v>
      </c>
      <c r="I77" s="18">
        <f t="shared" si="49"/>
        <v>11.230697239120262</v>
      </c>
      <c r="J77" s="17">
        <v>349</v>
      </c>
      <c r="K77" s="18">
        <f t="shared" ref="K77:K84" si="58">100*J77/J$84</f>
        <v>30.967169476486248</v>
      </c>
      <c r="L77" s="18">
        <f t="shared" si="50"/>
        <v>16.331305568554047</v>
      </c>
      <c r="M77" s="17">
        <v>259</v>
      </c>
      <c r="N77" s="18">
        <f t="shared" ref="N77:N84" si="59">100*M77/M$84</f>
        <v>32.375</v>
      </c>
      <c r="O77" s="18">
        <f t="shared" si="51"/>
        <v>12.119794103883949</v>
      </c>
    </row>
    <row r="78" spans="1:15" x14ac:dyDescent="0.25">
      <c r="A78" s="91"/>
      <c r="B78" s="16" t="s">
        <v>98</v>
      </c>
      <c r="C78" s="17">
        <v>1567</v>
      </c>
      <c r="D78" s="17">
        <v>907</v>
      </c>
      <c r="E78" s="18">
        <f t="shared" si="56"/>
        <v>27.484848484848484</v>
      </c>
      <c r="F78" s="18">
        <f t="shared" si="16"/>
        <v>57.88130185067007</v>
      </c>
      <c r="G78" s="17">
        <v>168</v>
      </c>
      <c r="H78" s="18">
        <f t="shared" si="57"/>
        <v>23.045267489711936</v>
      </c>
      <c r="I78" s="18">
        <f t="shared" si="49"/>
        <v>10.721123165283982</v>
      </c>
      <c r="J78" s="17">
        <v>280</v>
      </c>
      <c r="K78" s="18">
        <f t="shared" si="58"/>
        <v>24.844720496894411</v>
      </c>
      <c r="L78" s="18">
        <f t="shared" si="50"/>
        <v>17.868538608806638</v>
      </c>
      <c r="M78" s="17">
        <v>191</v>
      </c>
      <c r="N78" s="18">
        <f t="shared" si="59"/>
        <v>23.875</v>
      </c>
      <c r="O78" s="18">
        <f t="shared" si="51"/>
        <v>12.188895979578813</v>
      </c>
    </row>
    <row r="79" spans="1:15" x14ac:dyDescent="0.25">
      <c r="A79" s="91"/>
      <c r="B79" s="16" t="s">
        <v>92</v>
      </c>
      <c r="C79" s="17">
        <v>739</v>
      </c>
      <c r="D79" s="17">
        <v>345</v>
      </c>
      <c r="E79" s="18">
        <f t="shared" si="56"/>
        <v>10.454545454545455</v>
      </c>
      <c r="F79" s="18">
        <f t="shared" si="16"/>
        <v>46.684709066305821</v>
      </c>
      <c r="G79" s="17">
        <v>105</v>
      </c>
      <c r="H79" s="18">
        <f t="shared" si="57"/>
        <v>14.403292181069959</v>
      </c>
      <c r="I79" s="18">
        <f t="shared" si="49"/>
        <v>14.208389715832206</v>
      </c>
      <c r="J79" s="17">
        <v>163</v>
      </c>
      <c r="K79" s="18">
        <f t="shared" si="58"/>
        <v>14.463176574977817</v>
      </c>
      <c r="L79" s="18">
        <f t="shared" si="50"/>
        <v>22.056833558863328</v>
      </c>
      <c r="M79" s="17">
        <v>116</v>
      </c>
      <c r="N79" s="18">
        <f t="shared" si="59"/>
        <v>14.5</v>
      </c>
      <c r="O79" s="18">
        <f t="shared" si="51"/>
        <v>15.696887686062245</v>
      </c>
    </row>
    <row r="80" spans="1:15" x14ac:dyDescent="0.25">
      <c r="A80" s="91"/>
      <c r="B80" s="16" t="s">
        <v>144</v>
      </c>
      <c r="C80" s="17">
        <v>613</v>
      </c>
      <c r="D80" s="17">
        <v>321</v>
      </c>
      <c r="E80" s="18">
        <f t="shared" si="56"/>
        <v>9.7272727272727266</v>
      </c>
      <c r="F80" s="18">
        <f t="shared" si="16"/>
        <v>52.365415986949429</v>
      </c>
      <c r="G80" s="17">
        <v>76</v>
      </c>
      <c r="H80" s="18">
        <f t="shared" si="57"/>
        <v>10.425240054869684</v>
      </c>
      <c r="I80" s="18">
        <f t="shared" si="49"/>
        <v>12.398042414355627</v>
      </c>
      <c r="J80" s="17">
        <v>113</v>
      </c>
      <c r="K80" s="18">
        <f t="shared" si="58"/>
        <v>10.02661934338953</v>
      </c>
      <c r="L80" s="18">
        <f t="shared" si="50"/>
        <v>18.433931484502448</v>
      </c>
      <c r="M80" s="17">
        <v>92</v>
      </c>
      <c r="N80" s="18">
        <f t="shared" si="59"/>
        <v>11.5</v>
      </c>
      <c r="O80" s="18">
        <f t="shared" si="51"/>
        <v>15.00815660685155</v>
      </c>
    </row>
    <row r="81" spans="1:15" x14ac:dyDescent="0.25">
      <c r="A81" s="91"/>
      <c r="B81" s="16" t="s">
        <v>145</v>
      </c>
      <c r="C81" s="17">
        <v>465</v>
      </c>
      <c r="D81" s="17">
        <v>241</v>
      </c>
      <c r="E81" s="18">
        <f t="shared" si="56"/>
        <v>7.3030303030303028</v>
      </c>
      <c r="F81" s="18">
        <f t="shared" ref="F81:F105" si="60">100*D81/C81</f>
        <v>51.827956989247312</v>
      </c>
      <c r="G81" s="17">
        <v>54</v>
      </c>
      <c r="H81" s="18">
        <f t="shared" si="57"/>
        <v>7.4074074074074074</v>
      </c>
      <c r="I81" s="18">
        <f t="shared" si="49"/>
        <v>11.612903225806452</v>
      </c>
      <c r="J81" s="17">
        <v>98</v>
      </c>
      <c r="K81" s="18">
        <f t="shared" si="58"/>
        <v>8.695652173913043</v>
      </c>
      <c r="L81" s="18">
        <f t="shared" si="50"/>
        <v>21.0752688172043</v>
      </c>
      <c r="M81" s="17">
        <v>64</v>
      </c>
      <c r="N81" s="18">
        <f t="shared" si="59"/>
        <v>8</v>
      </c>
      <c r="O81" s="18">
        <f t="shared" si="51"/>
        <v>13.763440860215054</v>
      </c>
    </row>
    <row r="82" spans="1:15" x14ac:dyDescent="0.25">
      <c r="A82" s="91"/>
      <c r="B82" s="16" t="s">
        <v>147</v>
      </c>
      <c r="C82" s="17">
        <v>204</v>
      </c>
      <c r="D82" s="17">
        <v>79</v>
      </c>
      <c r="E82" s="18">
        <f t="shared" si="56"/>
        <v>2.393939393939394</v>
      </c>
      <c r="F82" s="18">
        <f t="shared" si="60"/>
        <v>38.725490196078432</v>
      </c>
      <c r="G82" s="17">
        <v>41</v>
      </c>
      <c r="H82" s="18">
        <f t="shared" si="57"/>
        <v>5.6241426611796985</v>
      </c>
      <c r="I82" s="18">
        <f t="shared" si="49"/>
        <v>20.098039215686274</v>
      </c>
      <c r="J82" s="17">
        <v>51</v>
      </c>
      <c r="K82" s="18">
        <f t="shared" si="58"/>
        <v>4.5252883762200531</v>
      </c>
      <c r="L82" s="18">
        <f t="shared" si="50"/>
        <v>25</v>
      </c>
      <c r="M82" s="17">
        <v>31</v>
      </c>
      <c r="N82" s="18">
        <f t="shared" si="59"/>
        <v>3.875</v>
      </c>
      <c r="O82" s="18">
        <f t="shared" si="51"/>
        <v>15.196078431372548</v>
      </c>
    </row>
    <row r="83" spans="1:15" x14ac:dyDescent="0.25">
      <c r="A83" s="91"/>
      <c r="B83" s="16" t="s">
        <v>4</v>
      </c>
      <c r="C83" s="17">
        <v>315</v>
      </c>
      <c r="D83" s="17">
        <f>D84-SUM(D77:D82)</f>
        <v>143</v>
      </c>
      <c r="E83" s="18">
        <f t="shared" si="56"/>
        <v>4.333333333333333</v>
      </c>
      <c r="F83" s="18">
        <f t="shared" si="60"/>
        <v>45.396825396825399</v>
      </c>
      <c r="G83" s="17">
        <f>G84-SUM(G77:G82)</f>
        <v>45</v>
      </c>
      <c r="H83" s="18">
        <f t="shared" si="57"/>
        <v>6.1728395061728394</v>
      </c>
      <c r="I83" s="18">
        <f t="shared" si="49"/>
        <v>14.285714285714286</v>
      </c>
      <c r="J83" s="17">
        <f>J84-SUM(J77:J82)</f>
        <v>73</v>
      </c>
      <c r="K83" s="18">
        <f t="shared" si="58"/>
        <v>6.4773735581188996</v>
      </c>
      <c r="L83" s="18">
        <f t="shared" si="50"/>
        <v>23.174603174603174</v>
      </c>
      <c r="M83" s="17">
        <f>M84-SUM(M77:M82)</f>
        <v>47</v>
      </c>
      <c r="N83" s="18">
        <f t="shared" si="59"/>
        <v>5.875</v>
      </c>
      <c r="O83" s="18">
        <f t="shared" si="51"/>
        <v>14.920634920634921</v>
      </c>
    </row>
    <row r="84" spans="1:15" x14ac:dyDescent="0.25">
      <c r="A84" s="92"/>
      <c r="B84" s="16" t="s">
        <v>8</v>
      </c>
      <c r="C84" s="17">
        <f>SUM(C77:C83)</f>
        <v>6040</v>
      </c>
      <c r="D84" s="17">
        <v>3300</v>
      </c>
      <c r="E84" s="20">
        <f t="shared" si="56"/>
        <v>100</v>
      </c>
      <c r="F84" s="18">
        <f t="shared" si="60"/>
        <v>54.635761589403977</v>
      </c>
      <c r="G84" s="17">
        <v>729</v>
      </c>
      <c r="H84" s="20">
        <f t="shared" si="57"/>
        <v>100</v>
      </c>
      <c r="I84" s="18">
        <f t="shared" si="49"/>
        <v>12.069536423841059</v>
      </c>
      <c r="J84" s="17">
        <v>1127</v>
      </c>
      <c r="K84" s="20">
        <f t="shared" si="58"/>
        <v>100</v>
      </c>
      <c r="L84" s="18">
        <f t="shared" si="50"/>
        <v>18.658940397350992</v>
      </c>
      <c r="M84" s="17">
        <v>800</v>
      </c>
      <c r="N84" s="20">
        <f t="shared" si="59"/>
        <v>100</v>
      </c>
      <c r="O84" s="18">
        <f t="shared" si="51"/>
        <v>13.245033112582782</v>
      </c>
    </row>
    <row r="85" spans="1:15" ht="15" customHeight="1" x14ac:dyDescent="0.25">
      <c r="A85" s="93" t="s">
        <v>85</v>
      </c>
      <c r="B85" s="8" t="s">
        <v>148</v>
      </c>
      <c r="C85" s="12">
        <v>4594</v>
      </c>
      <c r="D85" s="12">
        <v>1697</v>
      </c>
      <c r="E85" s="15">
        <f>100*D85/D$88</f>
        <v>80.38844149692089</v>
      </c>
      <c r="F85" s="15">
        <f>100*D85/C85</f>
        <v>36.9394862864606</v>
      </c>
      <c r="G85" s="12">
        <v>806</v>
      </c>
      <c r="H85" s="15">
        <f>100*G85/G$88</f>
        <v>80.599999999999994</v>
      </c>
      <c r="I85" s="15">
        <f t="shared" si="49"/>
        <v>17.544623421854592</v>
      </c>
      <c r="J85" s="12">
        <v>1050</v>
      </c>
      <c r="K85" s="15">
        <f>100*J85/J$88</f>
        <v>75.921908893709329</v>
      </c>
      <c r="L85" s="15">
        <f t="shared" si="50"/>
        <v>22.855898998693949</v>
      </c>
      <c r="M85" s="12">
        <v>975</v>
      </c>
      <c r="N85" s="15">
        <f>100*M85/M$88</f>
        <v>76.231430805316649</v>
      </c>
      <c r="O85" s="15">
        <f t="shared" si="51"/>
        <v>21.223334784501525</v>
      </c>
    </row>
    <row r="86" spans="1:15" x14ac:dyDescent="0.25">
      <c r="A86" s="94"/>
      <c r="B86" s="8" t="s">
        <v>149</v>
      </c>
      <c r="C86" s="12">
        <v>741</v>
      </c>
      <c r="D86" s="12">
        <v>238</v>
      </c>
      <c r="E86" s="15">
        <f>100*D86/D$88</f>
        <v>11.274277593557557</v>
      </c>
      <c r="F86" s="15">
        <f t="shared" si="60"/>
        <v>32.118758434547907</v>
      </c>
      <c r="G86" s="12">
        <v>127</v>
      </c>
      <c r="H86" s="15">
        <f>100*G86/G$88</f>
        <v>12.7</v>
      </c>
      <c r="I86" s="15">
        <f t="shared" si="49"/>
        <v>17.139001349527664</v>
      </c>
      <c r="J86" s="12">
        <v>194</v>
      </c>
      <c r="K86" s="15">
        <f>100*J86/J$88</f>
        <v>14.027476500361534</v>
      </c>
      <c r="L86" s="15">
        <f t="shared" si="50"/>
        <v>26.180836707152498</v>
      </c>
      <c r="M86" s="12">
        <v>169</v>
      </c>
      <c r="N86" s="15">
        <f>100*M86/M$88</f>
        <v>13.213448006254886</v>
      </c>
      <c r="O86" s="15">
        <f t="shared" si="51"/>
        <v>22.807017543859651</v>
      </c>
    </row>
    <row r="87" spans="1:15" x14ac:dyDescent="0.25">
      <c r="A87" s="94"/>
      <c r="B87" s="8" t="s">
        <v>4</v>
      </c>
      <c r="C87" s="12">
        <v>524</v>
      </c>
      <c r="D87" s="12">
        <f>D88-D85-D86</f>
        <v>176</v>
      </c>
      <c r="E87" s="15">
        <f>100*D87/D$88</f>
        <v>8.337280909521553</v>
      </c>
      <c r="F87" s="15">
        <f t="shared" si="60"/>
        <v>33.587786259541986</v>
      </c>
      <c r="G87" s="12">
        <f>G88-G85-G86</f>
        <v>67</v>
      </c>
      <c r="H87" s="15">
        <f>100*G87/G$88</f>
        <v>6.7</v>
      </c>
      <c r="I87" s="15">
        <f t="shared" si="49"/>
        <v>12.786259541984732</v>
      </c>
      <c r="J87" s="12">
        <f>J88-J85-J86</f>
        <v>139</v>
      </c>
      <c r="K87" s="15">
        <f>100*J87/J$88</f>
        <v>10.050614605929139</v>
      </c>
      <c r="L87" s="15">
        <f t="shared" si="50"/>
        <v>26.52671755725191</v>
      </c>
      <c r="M87" s="12">
        <f>M88-M85-M86</f>
        <v>135</v>
      </c>
      <c r="N87" s="15">
        <f>100*M87/M$88</f>
        <v>10.55512118842846</v>
      </c>
      <c r="O87" s="15">
        <f t="shared" si="51"/>
        <v>25.763358778625953</v>
      </c>
    </row>
    <row r="88" spans="1:15" x14ac:dyDescent="0.25">
      <c r="A88" s="95"/>
      <c r="B88" s="8" t="s">
        <v>8</v>
      </c>
      <c r="C88" s="12">
        <f>SUM(C85:C87)</f>
        <v>5859</v>
      </c>
      <c r="D88" s="12">
        <v>2111</v>
      </c>
      <c r="E88" s="13">
        <f>100*D88/D$88</f>
        <v>100</v>
      </c>
      <c r="F88" s="15">
        <f t="shared" si="60"/>
        <v>36.030039255845708</v>
      </c>
      <c r="G88" s="12">
        <v>1000</v>
      </c>
      <c r="H88" s="13">
        <f>100*G88/G$88</f>
        <v>100</v>
      </c>
      <c r="I88" s="15">
        <f t="shared" si="49"/>
        <v>17.067759003242873</v>
      </c>
      <c r="J88" s="12">
        <v>1383</v>
      </c>
      <c r="K88" s="13">
        <f>100*J88/J$88</f>
        <v>100</v>
      </c>
      <c r="L88" s="15">
        <f t="shared" si="50"/>
        <v>23.604710701484894</v>
      </c>
      <c r="M88" s="12">
        <v>1279</v>
      </c>
      <c r="N88" s="13">
        <f>100*M88/M$88</f>
        <v>100</v>
      </c>
      <c r="O88" s="15">
        <f t="shared" si="51"/>
        <v>21.829663765147636</v>
      </c>
    </row>
    <row r="89" spans="1:15" ht="15" customHeight="1" x14ac:dyDescent="0.25">
      <c r="A89" s="90" t="s">
        <v>207</v>
      </c>
      <c r="B89" s="16" t="s">
        <v>150</v>
      </c>
      <c r="C89" s="17">
        <v>2133</v>
      </c>
      <c r="D89" s="17">
        <v>708</v>
      </c>
      <c r="E89" s="18">
        <f t="shared" ref="E89:E95" si="61">100*D89/D$95</f>
        <v>47.93500338524035</v>
      </c>
      <c r="F89" s="18">
        <f>100*D89/C89</f>
        <v>33.192686357243318</v>
      </c>
      <c r="G89" s="17">
        <v>352</v>
      </c>
      <c r="H89" s="18">
        <f t="shared" ref="H89:H95" si="62">100*G89/G$95</f>
        <v>41.607565011820334</v>
      </c>
      <c r="I89" s="18">
        <f t="shared" si="49"/>
        <v>16.502578527894983</v>
      </c>
      <c r="J89" s="17">
        <v>582</v>
      </c>
      <c r="K89" s="18">
        <f t="shared" ref="K89:K95" si="63">100*J89/J$95</f>
        <v>42.052023121387286</v>
      </c>
      <c r="L89" s="18">
        <f t="shared" si="50"/>
        <v>27.28551336146273</v>
      </c>
      <c r="M89" s="17">
        <v>466</v>
      </c>
      <c r="N89" s="18">
        <f t="shared" ref="N89:N95" si="64">100*M89/M$95</f>
        <v>39.028475711892796</v>
      </c>
      <c r="O89" s="18">
        <f t="shared" si="51"/>
        <v>21.847163619315516</v>
      </c>
    </row>
    <row r="90" spans="1:15" x14ac:dyDescent="0.25">
      <c r="A90" s="91"/>
      <c r="B90" s="16" t="s">
        <v>151</v>
      </c>
      <c r="C90" s="17">
        <v>767</v>
      </c>
      <c r="D90" s="17">
        <v>200</v>
      </c>
      <c r="E90" s="18">
        <f t="shared" si="61"/>
        <v>13.540961408259987</v>
      </c>
      <c r="F90" s="18">
        <f t="shared" si="60"/>
        <v>26.07561929595828</v>
      </c>
      <c r="G90" s="17">
        <v>129</v>
      </c>
      <c r="H90" s="18">
        <f t="shared" si="62"/>
        <v>15.24822695035461</v>
      </c>
      <c r="I90" s="18">
        <f t="shared" si="49"/>
        <v>16.818774445893091</v>
      </c>
      <c r="J90" s="17">
        <v>220</v>
      </c>
      <c r="K90" s="18">
        <f t="shared" si="63"/>
        <v>15.895953757225433</v>
      </c>
      <c r="L90" s="18">
        <f t="shared" si="50"/>
        <v>28.683181225554108</v>
      </c>
      <c r="M90" s="17">
        <v>203</v>
      </c>
      <c r="N90" s="18">
        <f t="shared" si="64"/>
        <v>17.001675041876048</v>
      </c>
      <c r="O90" s="18">
        <f t="shared" si="51"/>
        <v>26.466753585397655</v>
      </c>
    </row>
    <row r="91" spans="1:15" x14ac:dyDescent="0.25">
      <c r="A91" s="91"/>
      <c r="B91" s="16" t="s">
        <v>152</v>
      </c>
      <c r="C91" s="17">
        <v>674</v>
      </c>
      <c r="D91" s="17">
        <v>176</v>
      </c>
      <c r="E91" s="18">
        <f t="shared" si="61"/>
        <v>11.916046039268789</v>
      </c>
      <c r="F91" s="18">
        <f t="shared" si="60"/>
        <v>26.112759643916913</v>
      </c>
      <c r="G91" s="17">
        <v>129</v>
      </c>
      <c r="H91" s="18">
        <f t="shared" si="62"/>
        <v>15.24822695035461</v>
      </c>
      <c r="I91" s="18">
        <f t="shared" si="49"/>
        <v>19.13946587537092</v>
      </c>
      <c r="J91" s="17">
        <v>186</v>
      </c>
      <c r="K91" s="18">
        <f t="shared" si="63"/>
        <v>13.439306358381502</v>
      </c>
      <c r="L91" s="18">
        <f t="shared" si="50"/>
        <v>27.596439169139465</v>
      </c>
      <c r="M91" s="17">
        <v>172</v>
      </c>
      <c r="N91" s="18">
        <f t="shared" si="64"/>
        <v>14.405360134003351</v>
      </c>
      <c r="O91" s="18">
        <f t="shared" si="51"/>
        <v>25.519287833827892</v>
      </c>
    </row>
    <row r="92" spans="1:15" x14ac:dyDescent="0.25">
      <c r="A92" s="91"/>
      <c r="B92" s="16" t="s">
        <v>153</v>
      </c>
      <c r="C92" s="17">
        <v>530</v>
      </c>
      <c r="D92" s="17">
        <v>150</v>
      </c>
      <c r="E92" s="18">
        <f t="shared" si="61"/>
        <v>10.15572105619499</v>
      </c>
      <c r="F92" s="18">
        <f t="shared" si="60"/>
        <v>28.30188679245283</v>
      </c>
      <c r="G92" s="17">
        <v>87</v>
      </c>
      <c r="H92" s="18">
        <f t="shared" si="62"/>
        <v>10.283687943262411</v>
      </c>
      <c r="I92" s="18">
        <f t="shared" si="49"/>
        <v>16.415094339622641</v>
      </c>
      <c r="J92" s="17">
        <v>157</v>
      </c>
      <c r="K92" s="18">
        <f t="shared" si="63"/>
        <v>11.34393063583815</v>
      </c>
      <c r="L92" s="18">
        <f t="shared" si="50"/>
        <v>29.622641509433961</v>
      </c>
      <c r="M92" s="17">
        <v>124</v>
      </c>
      <c r="N92" s="18">
        <f t="shared" si="64"/>
        <v>10.385259631490788</v>
      </c>
      <c r="O92" s="18">
        <f t="shared" si="51"/>
        <v>23.39622641509434</v>
      </c>
    </row>
    <row r="93" spans="1:15" x14ac:dyDescent="0.25">
      <c r="A93" s="91"/>
      <c r="B93" s="16" t="s">
        <v>154</v>
      </c>
      <c r="C93" s="17">
        <v>502</v>
      </c>
      <c r="D93" s="17">
        <v>127</v>
      </c>
      <c r="E93" s="18">
        <f t="shared" si="61"/>
        <v>8.5985104942450921</v>
      </c>
      <c r="F93" s="18">
        <f t="shared" si="60"/>
        <v>25.298804780876495</v>
      </c>
      <c r="G93" s="17">
        <v>85</v>
      </c>
      <c r="H93" s="18">
        <f t="shared" si="62"/>
        <v>10.047281323877069</v>
      </c>
      <c r="I93" s="18">
        <f t="shared" si="49"/>
        <v>16.932270916334662</v>
      </c>
      <c r="J93" s="17">
        <v>142</v>
      </c>
      <c r="K93" s="18">
        <f t="shared" si="63"/>
        <v>10.260115606936417</v>
      </c>
      <c r="L93" s="18">
        <f t="shared" si="50"/>
        <v>28.286852589641434</v>
      </c>
      <c r="M93" s="17">
        <v>138</v>
      </c>
      <c r="N93" s="18">
        <f t="shared" si="64"/>
        <v>11.557788944723619</v>
      </c>
      <c r="O93" s="18">
        <f t="shared" si="51"/>
        <v>27.490039840637451</v>
      </c>
    </row>
    <row r="94" spans="1:15" x14ac:dyDescent="0.25">
      <c r="A94" s="91"/>
      <c r="B94" s="16" t="s">
        <v>4</v>
      </c>
      <c r="C94" s="17">
        <v>381</v>
      </c>
      <c r="D94" s="17">
        <f>D95-SUM(D89:D93)</f>
        <v>116</v>
      </c>
      <c r="E94" s="18">
        <f t="shared" si="61"/>
        <v>7.8537576167907925</v>
      </c>
      <c r="F94" s="18">
        <f t="shared" si="60"/>
        <v>30.446194225721786</v>
      </c>
      <c r="G94" s="17">
        <f>G95-SUM(G89:G93)</f>
        <v>64</v>
      </c>
      <c r="H94" s="18">
        <f t="shared" si="62"/>
        <v>7.5650118203309695</v>
      </c>
      <c r="I94" s="18">
        <f t="shared" si="49"/>
        <v>16.797900262467191</v>
      </c>
      <c r="J94" s="17">
        <f>J95-SUM(J89:J93)</f>
        <v>97</v>
      </c>
      <c r="K94" s="18">
        <f t="shared" si="63"/>
        <v>7.0086705202312141</v>
      </c>
      <c r="L94" s="18">
        <f t="shared" si="50"/>
        <v>25.459317585301836</v>
      </c>
      <c r="M94" s="17">
        <f>M95-SUM(M89:M93)</f>
        <v>91</v>
      </c>
      <c r="N94" s="18">
        <f t="shared" si="64"/>
        <v>7.6214405360134005</v>
      </c>
      <c r="O94" s="18">
        <f t="shared" si="51"/>
        <v>23.884514435695539</v>
      </c>
    </row>
    <row r="95" spans="1:15" x14ac:dyDescent="0.25">
      <c r="A95" s="92"/>
      <c r="B95" s="16" t="s">
        <v>8</v>
      </c>
      <c r="C95" s="17">
        <f>SUM(C89:C94)</f>
        <v>4987</v>
      </c>
      <c r="D95" s="17">
        <v>1477</v>
      </c>
      <c r="E95" s="20">
        <f t="shared" si="61"/>
        <v>100</v>
      </c>
      <c r="F95" s="18">
        <f t="shared" si="60"/>
        <v>29.617004210948465</v>
      </c>
      <c r="G95" s="17">
        <v>846</v>
      </c>
      <c r="H95" s="20">
        <f t="shared" si="62"/>
        <v>100</v>
      </c>
      <c r="I95" s="18">
        <f t="shared" si="49"/>
        <v>16.964106677361141</v>
      </c>
      <c r="J95" s="17">
        <v>1384</v>
      </c>
      <c r="K95" s="20">
        <f t="shared" si="63"/>
        <v>100</v>
      </c>
      <c r="L95" s="18">
        <f t="shared" si="50"/>
        <v>27.752155604571886</v>
      </c>
      <c r="M95" s="17">
        <v>1194</v>
      </c>
      <c r="N95" s="20">
        <f t="shared" si="64"/>
        <v>100</v>
      </c>
      <c r="O95" s="18">
        <f t="shared" si="51"/>
        <v>23.942249849608984</v>
      </c>
    </row>
    <row r="96" spans="1:15" ht="15" customHeight="1" x14ac:dyDescent="0.25">
      <c r="A96" s="96" t="s">
        <v>87</v>
      </c>
      <c r="B96" s="8" t="s">
        <v>155</v>
      </c>
      <c r="C96" s="12">
        <v>2016</v>
      </c>
      <c r="D96" s="12">
        <v>833</v>
      </c>
      <c r="E96" s="15">
        <f t="shared" ref="E96:E103" si="65">100*D96/D$103</f>
        <v>43.842105263157897</v>
      </c>
      <c r="F96" s="15">
        <f t="shared" si="60"/>
        <v>41.319444444444443</v>
      </c>
      <c r="G96" s="12">
        <v>263</v>
      </c>
      <c r="H96" s="15">
        <f t="shared" ref="H96:H103" si="66">100*G96/G$103</f>
        <v>38.847858197932055</v>
      </c>
      <c r="I96" s="15">
        <f t="shared" si="49"/>
        <v>13.045634920634921</v>
      </c>
      <c r="J96" s="12">
        <v>494</v>
      </c>
      <c r="K96" s="15">
        <f t="shared" ref="K96:K103" si="67">100*J96/J$103</f>
        <v>39.742558326629123</v>
      </c>
      <c r="L96" s="15">
        <f t="shared" si="50"/>
        <v>24.503968253968253</v>
      </c>
      <c r="M96" s="12">
        <v>384</v>
      </c>
      <c r="N96" s="15">
        <f t="shared" ref="N96:N103" si="68">100*M96/M$103</f>
        <v>39.751552795031053</v>
      </c>
      <c r="O96" s="15">
        <f t="shared" si="51"/>
        <v>19.047619047619047</v>
      </c>
    </row>
    <row r="97" spans="1:15" x14ac:dyDescent="0.25">
      <c r="A97" s="97"/>
      <c r="B97" s="8" t="s">
        <v>91</v>
      </c>
      <c r="C97" s="12">
        <v>755</v>
      </c>
      <c r="D97" s="12">
        <v>246</v>
      </c>
      <c r="E97" s="15">
        <f t="shared" si="65"/>
        <v>12.947368421052632</v>
      </c>
      <c r="F97" s="15">
        <f t="shared" si="60"/>
        <v>32.58278145695364</v>
      </c>
      <c r="G97" s="12">
        <v>114</v>
      </c>
      <c r="H97" s="15">
        <f t="shared" si="66"/>
        <v>16.838995568685377</v>
      </c>
      <c r="I97" s="15">
        <f t="shared" si="49"/>
        <v>15.099337748344372</v>
      </c>
      <c r="J97" s="12">
        <v>231</v>
      </c>
      <c r="K97" s="15">
        <f t="shared" si="67"/>
        <v>18.584070796460178</v>
      </c>
      <c r="L97" s="15">
        <f t="shared" si="50"/>
        <v>30.596026490066226</v>
      </c>
      <c r="M97" s="12">
        <v>153</v>
      </c>
      <c r="N97" s="15">
        <f t="shared" si="68"/>
        <v>15.838509316770187</v>
      </c>
      <c r="O97" s="15">
        <f t="shared" si="51"/>
        <v>20.264900662251655</v>
      </c>
    </row>
    <row r="98" spans="1:15" x14ac:dyDescent="0.25">
      <c r="A98" s="97"/>
      <c r="B98" s="8" t="s">
        <v>96</v>
      </c>
      <c r="C98" s="12">
        <v>635</v>
      </c>
      <c r="D98" s="12">
        <v>267</v>
      </c>
      <c r="E98" s="15">
        <f t="shared" si="65"/>
        <v>14.052631578947368</v>
      </c>
      <c r="F98" s="15">
        <f t="shared" si="60"/>
        <v>42.047244094488192</v>
      </c>
      <c r="G98" s="12">
        <v>80</v>
      </c>
      <c r="H98" s="15">
        <f t="shared" si="66"/>
        <v>11.816838995568686</v>
      </c>
      <c r="I98" s="15">
        <f t="shared" si="49"/>
        <v>12.598425196850394</v>
      </c>
      <c r="J98" s="12">
        <v>161</v>
      </c>
      <c r="K98" s="15">
        <f t="shared" si="67"/>
        <v>12.952534191472244</v>
      </c>
      <c r="L98" s="15">
        <f t="shared" si="50"/>
        <v>25.354330708661418</v>
      </c>
      <c r="M98" s="12">
        <v>116</v>
      </c>
      <c r="N98" s="15">
        <f t="shared" si="68"/>
        <v>12.008281573498964</v>
      </c>
      <c r="O98" s="15">
        <f t="shared" si="51"/>
        <v>18.26771653543307</v>
      </c>
    </row>
    <row r="99" spans="1:15" x14ac:dyDescent="0.25">
      <c r="A99" s="97"/>
      <c r="B99" s="8" t="s">
        <v>146</v>
      </c>
      <c r="C99" s="12">
        <v>387</v>
      </c>
      <c r="D99" s="12">
        <v>142</v>
      </c>
      <c r="E99" s="15">
        <f t="shared" si="65"/>
        <v>7.4736842105263159</v>
      </c>
      <c r="F99" s="15">
        <f t="shared" si="60"/>
        <v>36.692506459948319</v>
      </c>
      <c r="G99" s="12">
        <v>62</v>
      </c>
      <c r="H99" s="15">
        <f t="shared" si="66"/>
        <v>9.1580502215657305</v>
      </c>
      <c r="I99" s="15">
        <f t="shared" si="49"/>
        <v>16.020671834625322</v>
      </c>
      <c r="J99" s="12">
        <v>94</v>
      </c>
      <c r="K99" s="15">
        <f t="shared" si="67"/>
        <v>7.5623491552695095</v>
      </c>
      <c r="L99" s="15">
        <f t="shared" si="50"/>
        <v>24.289405684754524</v>
      </c>
      <c r="M99" s="12">
        <v>82</v>
      </c>
      <c r="N99" s="15">
        <f t="shared" si="68"/>
        <v>8.4886128364389233</v>
      </c>
      <c r="O99" s="15">
        <f t="shared" si="51"/>
        <v>21.188630490956072</v>
      </c>
    </row>
    <row r="100" spans="1:15" x14ac:dyDescent="0.25">
      <c r="A100" s="97"/>
      <c r="B100" s="8" t="s">
        <v>156</v>
      </c>
      <c r="C100" s="12">
        <v>349</v>
      </c>
      <c r="D100" s="12">
        <v>134</v>
      </c>
      <c r="E100" s="15">
        <f t="shared" si="65"/>
        <v>7.0526315789473681</v>
      </c>
      <c r="F100" s="15">
        <f t="shared" si="60"/>
        <v>38.395415472779369</v>
      </c>
      <c r="G100" s="12">
        <v>50</v>
      </c>
      <c r="H100" s="15">
        <f t="shared" si="66"/>
        <v>7.385524372230428</v>
      </c>
      <c r="I100" s="15">
        <f t="shared" si="49"/>
        <v>14.326647564469914</v>
      </c>
      <c r="J100" s="12">
        <v>94</v>
      </c>
      <c r="K100" s="15">
        <f t="shared" si="67"/>
        <v>7.5623491552695095</v>
      </c>
      <c r="L100" s="15">
        <f t="shared" si="50"/>
        <v>26.93409742120344</v>
      </c>
      <c r="M100" s="12">
        <v>65</v>
      </c>
      <c r="N100" s="15">
        <f t="shared" si="68"/>
        <v>6.7287784679089029</v>
      </c>
      <c r="O100" s="15">
        <f t="shared" si="51"/>
        <v>18.624641833810887</v>
      </c>
    </row>
    <row r="101" spans="1:15" x14ac:dyDescent="0.25">
      <c r="A101" s="97"/>
      <c r="B101" s="8" t="s">
        <v>157</v>
      </c>
      <c r="C101" s="12">
        <v>326</v>
      </c>
      <c r="D101" s="12">
        <v>136</v>
      </c>
      <c r="E101" s="15">
        <f t="shared" si="65"/>
        <v>7.1578947368421053</v>
      </c>
      <c r="F101" s="15">
        <f t="shared" si="60"/>
        <v>41.717791411042946</v>
      </c>
      <c r="G101" s="12">
        <v>47</v>
      </c>
      <c r="H101" s="15">
        <f t="shared" si="66"/>
        <v>6.9423929098966024</v>
      </c>
      <c r="I101" s="15">
        <f t="shared" si="49"/>
        <v>14.417177914110429</v>
      </c>
      <c r="J101" s="12">
        <v>65</v>
      </c>
      <c r="K101" s="15">
        <f t="shared" si="67"/>
        <v>5.2292839903459374</v>
      </c>
      <c r="L101" s="15">
        <f t="shared" si="50"/>
        <v>19.938650306748468</v>
      </c>
      <c r="M101" s="12">
        <v>73</v>
      </c>
      <c r="N101" s="15">
        <f t="shared" si="68"/>
        <v>7.5569358178053827</v>
      </c>
      <c r="O101" s="15">
        <f t="shared" si="51"/>
        <v>22.392638036809817</v>
      </c>
    </row>
    <row r="102" spans="1:15" x14ac:dyDescent="0.25">
      <c r="A102" s="97"/>
      <c r="B102" s="8" t="s">
        <v>4</v>
      </c>
      <c r="C102" s="12">
        <v>413</v>
      </c>
      <c r="D102" s="12">
        <f>D103-SUM(D96:D101)</f>
        <v>142</v>
      </c>
      <c r="E102" s="15">
        <f t="shared" si="65"/>
        <v>7.4736842105263159</v>
      </c>
      <c r="F102" s="15">
        <f t="shared" si="60"/>
        <v>34.382566585956418</v>
      </c>
      <c r="G102" s="12">
        <f>G103-SUM(G96:G101)</f>
        <v>61</v>
      </c>
      <c r="H102" s="15">
        <f t="shared" si="66"/>
        <v>9.0103397341211231</v>
      </c>
      <c r="I102" s="15">
        <f t="shared" si="49"/>
        <v>14.76997578692494</v>
      </c>
      <c r="J102" s="12">
        <f>J103-SUM(J96:J101)</f>
        <v>104</v>
      </c>
      <c r="K102" s="15">
        <f t="shared" si="67"/>
        <v>8.3668543845535002</v>
      </c>
      <c r="L102" s="15">
        <f t="shared" si="50"/>
        <v>25.181598062953995</v>
      </c>
      <c r="M102" s="12">
        <f>M103-SUM(M96:M101)</f>
        <v>93</v>
      </c>
      <c r="N102" s="15">
        <f t="shared" si="68"/>
        <v>9.6273291925465845</v>
      </c>
      <c r="O102" s="15">
        <f t="shared" si="51"/>
        <v>22.518159806295401</v>
      </c>
    </row>
    <row r="103" spans="1:15" x14ac:dyDescent="0.25">
      <c r="A103" s="98"/>
      <c r="B103" s="8" t="s">
        <v>8</v>
      </c>
      <c r="C103" s="12">
        <f>SUM(C96:C102)</f>
        <v>4881</v>
      </c>
      <c r="D103" s="12">
        <v>1900</v>
      </c>
      <c r="E103" s="13">
        <f t="shared" si="65"/>
        <v>100</v>
      </c>
      <c r="F103" s="15">
        <f t="shared" si="60"/>
        <v>38.926449498053678</v>
      </c>
      <c r="G103" s="12">
        <v>677</v>
      </c>
      <c r="H103" s="13">
        <f t="shared" si="66"/>
        <v>100</v>
      </c>
      <c r="I103" s="15">
        <f t="shared" si="49"/>
        <v>13.870108584306495</v>
      </c>
      <c r="J103" s="12">
        <v>1243</v>
      </c>
      <c r="K103" s="13">
        <f t="shared" si="67"/>
        <v>100</v>
      </c>
      <c r="L103" s="15">
        <f t="shared" si="50"/>
        <v>25.466093013726695</v>
      </c>
      <c r="M103" s="12">
        <v>966</v>
      </c>
      <c r="N103" s="13">
        <f t="shared" si="68"/>
        <v>100</v>
      </c>
      <c r="O103" s="15">
        <f t="shared" si="51"/>
        <v>19.791026429010447</v>
      </c>
    </row>
    <row r="104" spans="1:15" x14ac:dyDescent="0.25">
      <c r="A104" s="99" t="s">
        <v>4</v>
      </c>
      <c r="B104" s="100"/>
      <c r="C104" s="17">
        <v>35218</v>
      </c>
      <c r="D104" s="17">
        <v>11361</v>
      </c>
      <c r="E104" s="20">
        <f>100*D104/D$104</f>
        <v>100</v>
      </c>
      <c r="F104" s="18">
        <f t="shared" si="60"/>
        <v>32.259072065421094</v>
      </c>
      <c r="G104" s="17">
        <v>5288</v>
      </c>
      <c r="H104" s="20">
        <f>100*G104/G$104</f>
        <v>100</v>
      </c>
      <c r="I104" s="18">
        <f t="shared" si="49"/>
        <v>15.015049122607758</v>
      </c>
      <c r="J104" s="17">
        <v>9347</v>
      </c>
      <c r="K104" s="20">
        <f>100*J104/J$104</f>
        <v>100</v>
      </c>
      <c r="L104" s="18">
        <f t="shared" si="50"/>
        <v>26.540405474473282</v>
      </c>
      <c r="M104" s="17">
        <v>8495</v>
      </c>
      <c r="N104" s="20">
        <f>100*M104/M$104</f>
        <v>100</v>
      </c>
      <c r="O104" s="18">
        <f t="shared" si="51"/>
        <v>24.121188028848884</v>
      </c>
    </row>
    <row r="105" spans="1:15" x14ac:dyDescent="0.25">
      <c r="A105" s="89" t="s">
        <v>1</v>
      </c>
      <c r="B105" s="89"/>
      <c r="C105" s="3">
        <v>366832</v>
      </c>
      <c r="D105" s="3">
        <v>140451</v>
      </c>
      <c r="E105" s="1">
        <v>99.999999999999986</v>
      </c>
      <c r="F105" s="25">
        <f t="shared" si="60"/>
        <v>38.287553975661886</v>
      </c>
      <c r="G105" s="3">
        <v>52662</v>
      </c>
      <c r="H105" s="1">
        <v>99.999999999999986</v>
      </c>
      <c r="I105" s="25">
        <f t="shared" si="49"/>
        <v>14.355890434858464</v>
      </c>
      <c r="J105" s="3">
        <v>91220</v>
      </c>
      <c r="K105" s="1">
        <v>99.999999999999986</v>
      </c>
      <c r="L105" s="25">
        <f t="shared" si="50"/>
        <v>24.866969075762203</v>
      </c>
      <c r="M105" s="3">
        <v>76520</v>
      </c>
      <c r="N105" s="1">
        <v>99.999999999999986</v>
      </c>
      <c r="O105" s="25">
        <f t="shared" si="51"/>
        <v>20.859685087451478</v>
      </c>
    </row>
    <row r="106" spans="1:15" x14ac:dyDescent="0.25">
      <c r="A106" s="10" t="s">
        <v>67</v>
      </c>
      <c r="B106" s="4"/>
      <c r="E106" s="4"/>
      <c r="F106" s="4"/>
      <c r="H106" s="4"/>
      <c r="I106" s="4"/>
      <c r="K106" s="4"/>
      <c r="L106" s="4"/>
      <c r="N106" s="4"/>
      <c r="O106" s="4"/>
    </row>
    <row r="107" spans="1:15" x14ac:dyDescent="0.25">
      <c r="A107" s="14" t="s">
        <v>7</v>
      </c>
      <c r="B107" s="4"/>
      <c r="E107" s="4"/>
      <c r="F107" s="4"/>
      <c r="H107" s="4"/>
      <c r="I107" s="4"/>
      <c r="K107" s="4"/>
      <c r="L107" s="4"/>
      <c r="N107" s="4"/>
      <c r="O107" s="4"/>
    </row>
    <row r="108" spans="1:15" x14ac:dyDescent="0.25">
      <c r="A108" s="14" t="s">
        <v>2</v>
      </c>
      <c r="B108" s="4"/>
      <c r="E108" s="4"/>
      <c r="F108" s="4"/>
      <c r="H108" s="4"/>
      <c r="I108" s="4"/>
      <c r="K108" s="4"/>
      <c r="L108" s="4"/>
      <c r="N108" s="4"/>
      <c r="O108" s="4"/>
    </row>
    <row r="109" spans="1:15" x14ac:dyDescent="0.25">
      <c r="A109" s="62" t="s">
        <v>234</v>
      </c>
      <c r="B109" s="4"/>
      <c r="E109" s="4"/>
      <c r="F109" s="4"/>
      <c r="H109" s="4"/>
      <c r="I109" s="4"/>
      <c r="K109" s="4"/>
      <c r="L109" s="4"/>
      <c r="N109" s="4"/>
      <c r="O109" s="4"/>
    </row>
  </sheetData>
  <mergeCells count="18">
    <mergeCell ref="A33:A38"/>
    <mergeCell ref="A3:A9"/>
    <mergeCell ref="A10:A15"/>
    <mergeCell ref="A16:A18"/>
    <mergeCell ref="A19:A24"/>
    <mergeCell ref="A25:A32"/>
    <mergeCell ref="A105:B105"/>
    <mergeCell ref="A39:A44"/>
    <mergeCell ref="A45:A50"/>
    <mergeCell ref="A51:A57"/>
    <mergeCell ref="A58:A63"/>
    <mergeCell ref="A64:A70"/>
    <mergeCell ref="A71:A76"/>
    <mergeCell ref="A77:A84"/>
    <mergeCell ref="A85:A88"/>
    <mergeCell ref="A89:A95"/>
    <mergeCell ref="A96:A103"/>
    <mergeCell ref="A104:B10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37" zoomScaleNormal="100" workbookViewId="0">
      <selection activeCell="B48" sqref="B48"/>
    </sheetView>
  </sheetViews>
  <sheetFormatPr baseColWidth="10" defaultRowHeight="15" x14ac:dyDescent="0.25"/>
  <cols>
    <col min="1" max="1" width="30.5703125" bestFit="1" customWidth="1"/>
    <col min="2" max="2" width="67.28515625" bestFit="1" customWidth="1"/>
    <col min="3" max="3" width="13.5703125" bestFit="1" customWidth="1"/>
    <col min="4" max="4" width="7.7109375" bestFit="1" customWidth="1"/>
    <col min="5" max="5" width="11.140625" bestFit="1" customWidth="1"/>
    <col min="6" max="6" width="14.5703125" bestFit="1" customWidth="1"/>
    <col min="7" max="7" width="14.85546875" bestFit="1" customWidth="1"/>
  </cols>
  <sheetData>
    <row r="1" spans="1:8" ht="60" x14ac:dyDescent="0.25">
      <c r="A1" s="65" t="s">
        <v>182</v>
      </c>
      <c r="B1" s="65" t="s">
        <v>185</v>
      </c>
      <c r="C1" s="65" t="s">
        <v>61</v>
      </c>
      <c r="D1" s="65" t="s">
        <v>33</v>
      </c>
      <c r="E1" s="65" t="s">
        <v>34</v>
      </c>
      <c r="F1" s="65" t="s">
        <v>183</v>
      </c>
      <c r="G1" s="65" t="s">
        <v>184</v>
      </c>
    </row>
    <row r="2" spans="1:8" x14ac:dyDescent="0.25">
      <c r="A2" s="101" t="s">
        <v>187</v>
      </c>
      <c r="B2" s="16" t="s">
        <v>180</v>
      </c>
      <c r="C2" s="17">
        <v>39070</v>
      </c>
      <c r="D2" s="17">
        <v>17741</v>
      </c>
      <c r="E2" s="17">
        <v>21329</v>
      </c>
      <c r="F2" s="17">
        <v>19785</v>
      </c>
      <c r="G2" s="17">
        <v>5728</v>
      </c>
    </row>
    <row r="3" spans="1:8" x14ac:dyDescent="0.25">
      <c r="A3" s="102"/>
      <c r="B3" s="16" t="s">
        <v>179</v>
      </c>
      <c r="C3" s="17">
        <v>10435</v>
      </c>
      <c r="D3" s="17">
        <v>1698</v>
      </c>
      <c r="E3" s="17">
        <v>8737</v>
      </c>
      <c r="F3" s="17">
        <v>5081</v>
      </c>
      <c r="G3" s="17">
        <v>1656</v>
      </c>
    </row>
    <row r="4" spans="1:8" x14ac:dyDescent="0.25">
      <c r="A4" s="102"/>
      <c r="B4" s="16" t="s">
        <v>225</v>
      </c>
      <c r="C4" s="17">
        <v>8821</v>
      </c>
      <c r="D4" s="17">
        <v>1392</v>
      </c>
      <c r="E4" s="17">
        <v>7429</v>
      </c>
      <c r="F4" s="17">
        <v>4938</v>
      </c>
      <c r="G4" s="17">
        <v>1038</v>
      </c>
    </row>
    <row r="5" spans="1:8" x14ac:dyDescent="0.25">
      <c r="A5" s="102"/>
      <c r="B5" s="16" t="s">
        <v>226</v>
      </c>
      <c r="C5" s="17">
        <v>4783</v>
      </c>
      <c r="D5" s="17">
        <v>1908</v>
      </c>
      <c r="E5" s="17">
        <v>2875</v>
      </c>
      <c r="F5" s="17">
        <v>2403</v>
      </c>
      <c r="G5" s="17">
        <v>662</v>
      </c>
    </row>
    <row r="6" spans="1:8" x14ac:dyDescent="0.25">
      <c r="A6" s="102"/>
      <c r="B6" s="16" t="s">
        <v>217</v>
      </c>
      <c r="C6" s="17">
        <v>4621</v>
      </c>
      <c r="D6" s="17">
        <v>1541</v>
      </c>
      <c r="E6" s="17">
        <v>3080</v>
      </c>
      <c r="F6" s="17">
        <v>2662</v>
      </c>
      <c r="G6" s="17">
        <v>509</v>
      </c>
    </row>
    <row r="7" spans="1:8" x14ac:dyDescent="0.25">
      <c r="A7" s="102"/>
      <c r="B7" s="8" t="s">
        <v>186</v>
      </c>
      <c r="C7" s="17">
        <v>4570</v>
      </c>
      <c r="D7" s="17">
        <v>1837</v>
      </c>
      <c r="E7" s="17">
        <v>2733</v>
      </c>
      <c r="F7" s="17">
        <v>2659</v>
      </c>
      <c r="G7" s="17">
        <v>462</v>
      </c>
    </row>
    <row r="8" spans="1:8" x14ac:dyDescent="0.25">
      <c r="A8" s="103" t="s">
        <v>188</v>
      </c>
      <c r="B8" s="8" t="s">
        <v>175</v>
      </c>
      <c r="C8" s="12">
        <v>20717</v>
      </c>
      <c r="D8" s="12">
        <v>11378</v>
      </c>
      <c r="E8" s="12">
        <v>9339</v>
      </c>
      <c r="F8" s="12">
        <v>8884</v>
      </c>
      <c r="G8" s="12">
        <v>3800</v>
      </c>
    </row>
    <row r="9" spans="1:8" x14ac:dyDescent="0.25">
      <c r="A9" s="104"/>
      <c r="B9" s="8" t="s">
        <v>222</v>
      </c>
      <c r="C9" s="12">
        <v>14125</v>
      </c>
      <c r="D9" s="12">
        <v>8733</v>
      </c>
      <c r="E9" s="12">
        <v>5392</v>
      </c>
      <c r="F9" s="12">
        <v>4978</v>
      </c>
      <c r="G9" s="12">
        <v>3058</v>
      </c>
    </row>
    <row r="10" spans="1:8" x14ac:dyDescent="0.25">
      <c r="A10" s="104"/>
      <c r="B10" s="8" t="s">
        <v>181</v>
      </c>
      <c r="C10" s="12">
        <v>10674</v>
      </c>
      <c r="D10" s="12">
        <v>7573</v>
      </c>
      <c r="E10" s="12">
        <v>3101</v>
      </c>
      <c r="F10" s="12">
        <v>3358</v>
      </c>
      <c r="G10" s="12">
        <v>2626</v>
      </c>
    </row>
    <row r="11" spans="1:8" x14ac:dyDescent="0.25">
      <c r="A11" s="104"/>
      <c r="B11" s="8" t="s">
        <v>174</v>
      </c>
      <c r="C11" s="12">
        <v>4995</v>
      </c>
      <c r="D11" s="12">
        <v>2620</v>
      </c>
      <c r="E11" s="12">
        <v>2375</v>
      </c>
      <c r="F11" s="12">
        <v>1389</v>
      </c>
      <c r="G11" s="12">
        <v>1356</v>
      </c>
    </row>
    <row r="12" spans="1:8" x14ac:dyDescent="0.25">
      <c r="A12" s="105"/>
      <c r="B12" s="8" t="s">
        <v>186</v>
      </c>
      <c r="C12" s="12">
        <v>2911</v>
      </c>
      <c r="D12" s="12">
        <v>1299</v>
      </c>
      <c r="E12" s="12">
        <v>1612</v>
      </c>
      <c r="F12" s="12">
        <v>943</v>
      </c>
      <c r="G12" s="12">
        <v>692</v>
      </c>
    </row>
    <row r="14" spans="1:8" x14ac:dyDescent="0.25">
      <c r="A14" s="106" t="s">
        <v>224</v>
      </c>
      <c r="B14" s="106"/>
      <c r="C14" s="106"/>
      <c r="D14" s="106"/>
      <c r="E14" s="106"/>
      <c r="F14" s="106"/>
      <c r="G14" s="106"/>
      <c r="H14" s="88"/>
    </row>
    <row r="46" spans="2:8" x14ac:dyDescent="0.25">
      <c r="B46" s="107" t="s">
        <v>218</v>
      </c>
      <c r="C46" s="107"/>
      <c r="D46" s="107"/>
      <c r="E46" s="107"/>
      <c r="F46" s="107"/>
      <c r="G46" s="107"/>
      <c r="H46" s="107"/>
    </row>
    <row r="47" spans="2:8" x14ac:dyDescent="0.25">
      <c r="B47" s="79" t="s">
        <v>198</v>
      </c>
    </row>
    <row r="48" spans="2:8" x14ac:dyDescent="0.25">
      <c r="B48" s="62" t="s">
        <v>234</v>
      </c>
    </row>
  </sheetData>
  <mergeCells count="4">
    <mergeCell ref="A2:A7"/>
    <mergeCell ref="A8:A12"/>
    <mergeCell ref="A14:G14"/>
    <mergeCell ref="B46:H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37" zoomScale="85" zoomScaleNormal="85" workbookViewId="0">
      <selection activeCell="A49" sqref="A49"/>
    </sheetView>
  </sheetViews>
  <sheetFormatPr baseColWidth="10" defaultRowHeight="15" x14ac:dyDescent="0.25"/>
  <cols>
    <col min="1" max="1" width="30.5703125" bestFit="1" customWidth="1"/>
    <col min="2" max="2" width="67.28515625" bestFit="1" customWidth="1"/>
    <col min="3" max="3" width="13.5703125" bestFit="1" customWidth="1"/>
    <col min="4" max="4" width="7.7109375" bestFit="1" customWidth="1"/>
    <col min="5" max="5" width="11.140625" bestFit="1" customWidth="1"/>
    <col min="6" max="6" width="14.5703125" bestFit="1" customWidth="1"/>
    <col min="7" max="7" width="14.85546875" bestFit="1" customWidth="1"/>
  </cols>
  <sheetData>
    <row r="1" spans="1:7" ht="60" x14ac:dyDescent="0.25">
      <c r="A1" s="65" t="s">
        <v>182</v>
      </c>
      <c r="B1" s="65" t="s">
        <v>191</v>
      </c>
      <c r="C1" s="65" t="s">
        <v>61</v>
      </c>
      <c r="D1" s="65" t="s">
        <v>33</v>
      </c>
      <c r="E1" s="65" t="s">
        <v>34</v>
      </c>
      <c r="F1" s="65" t="s">
        <v>183</v>
      </c>
      <c r="G1" s="65" t="s">
        <v>184</v>
      </c>
    </row>
    <row r="2" spans="1:7" x14ac:dyDescent="0.25">
      <c r="A2" s="101" t="s">
        <v>187</v>
      </c>
      <c r="B2" s="16" t="s">
        <v>180</v>
      </c>
      <c r="C2" s="17">
        <v>39070</v>
      </c>
      <c r="D2" s="17">
        <v>17741</v>
      </c>
      <c r="E2" s="17">
        <v>21329</v>
      </c>
      <c r="F2" s="17">
        <v>19785</v>
      </c>
      <c r="G2" s="17">
        <v>5728</v>
      </c>
    </row>
    <row r="3" spans="1:7" x14ac:dyDescent="0.25">
      <c r="A3" s="102"/>
      <c r="B3" s="16" t="s">
        <v>179</v>
      </c>
      <c r="C3" s="17">
        <v>10435</v>
      </c>
      <c r="D3" s="17">
        <v>1698</v>
      </c>
      <c r="E3" s="17">
        <v>8737</v>
      </c>
      <c r="F3" s="17">
        <v>5081</v>
      </c>
      <c r="G3" s="17">
        <v>1656</v>
      </c>
    </row>
    <row r="4" spans="1:7" x14ac:dyDescent="0.25">
      <c r="A4" s="102"/>
      <c r="B4" s="16" t="s">
        <v>177</v>
      </c>
      <c r="C4" s="17">
        <v>8821</v>
      </c>
      <c r="D4" s="17">
        <v>1392</v>
      </c>
      <c r="E4" s="17">
        <v>7429</v>
      </c>
      <c r="F4" s="17">
        <v>4938</v>
      </c>
      <c r="G4" s="17">
        <v>1038</v>
      </c>
    </row>
    <row r="5" spans="1:7" x14ac:dyDescent="0.25">
      <c r="A5" s="102"/>
      <c r="B5" s="16" t="s">
        <v>178</v>
      </c>
      <c r="C5" s="17">
        <v>4783</v>
      </c>
      <c r="D5" s="17">
        <v>1908</v>
      </c>
      <c r="E5" s="17">
        <v>2875</v>
      </c>
      <c r="F5" s="17">
        <v>2403</v>
      </c>
      <c r="G5" s="17">
        <v>662</v>
      </c>
    </row>
    <row r="6" spans="1:7" x14ac:dyDescent="0.25">
      <c r="A6" s="102"/>
      <c r="B6" s="16" t="s">
        <v>176</v>
      </c>
      <c r="C6" s="17">
        <v>4621</v>
      </c>
      <c r="D6" s="17">
        <v>1541</v>
      </c>
      <c r="E6" s="17">
        <v>3080</v>
      </c>
      <c r="F6" s="17">
        <v>2662</v>
      </c>
      <c r="G6" s="17">
        <v>509</v>
      </c>
    </row>
    <row r="7" spans="1:7" x14ac:dyDescent="0.25">
      <c r="A7" s="102"/>
      <c r="B7" s="8" t="s">
        <v>186</v>
      </c>
      <c r="C7" s="17">
        <v>4570</v>
      </c>
      <c r="D7" s="17">
        <v>1837</v>
      </c>
      <c r="E7" s="17">
        <v>2733</v>
      </c>
      <c r="F7" s="17">
        <v>2659</v>
      </c>
      <c r="G7" s="17">
        <v>462</v>
      </c>
    </row>
    <row r="8" spans="1:7" x14ac:dyDescent="0.25">
      <c r="A8" s="103" t="s">
        <v>188</v>
      </c>
      <c r="B8" s="8" t="s">
        <v>175</v>
      </c>
      <c r="C8" s="12">
        <v>20717</v>
      </c>
      <c r="D8" s="12">
        <v>11378</v>
      </c>
      <c r="E8" s="12">
        <v>9339</v>
      </c>
      <c r="F8" s="12">
        <v>8884</v>
      </c>
      <c r="G8" s="12">
        <v>3800</v>
      </c>
    </row>
    <row r="9" spans="1:7" x14ac:dyDescent="0.25">
      <c r="A9" s="104"/>
      <c r="B9" s="8" t="s">
        <v>223</v>
      </c>
      <c r="C9" s="12">
        <v>14125</v>
      </c>
      <c r="D9" s="12">
        <v>8733</v>
      </c>
      <c r="E9" s="12">
        <v>5392</v>
      </c>
      <c r="F9" s="12">
        <v>4978</v>
      </c>
      <c r="G9" s="12">
        <v>3058</v>
      </c>
    </row>
    <row r="10" spans="1:7" x14ac:dyDescent="0.25">
      <c r="A10" s="104"/>
      <c r="B10" s="8" t="s">
        <v>181</v>
      </c>
      <c r="C10" s="12">
        <v>10674</v>
      </c>
      <c r="D10" s="12">
        <v>7573</v>
      </c>
      <c r="E10" s="12">
        <v>3101</v>
      </c>
      <c r="F10" s="12">
        <v>3358</v>
      </c>
      <c r="G10" s="12">
        <v>2626</v>
      </c>
    </row>
    <row r="11" spans="1:7" x14ac:dyDescent="0.25">
      <c r="A11" s="104"/>
      <c r="B11" s="8" t="s">
        <v>174</v>
      </c>
      <c r="C11" s="12">
        <v>4995</v>
      </c>
      <c r="D11" s="12">
        <v>2620</v>
      </c>
      <c r="E11" s="12">
        <v>2375</v>
      </c>
      <c r="F11" s="12">
        <v>1389</v>
      </c>
      <c r="G11" s="12">
        <v>1356</v>
      </c>
    </row>
    <row r="12" spans="1:7" x14ac:dyDescent="0.25">
      <c r="A12" s="105"/>
      <c r="B12" s="8" t="s">
        <v>186</v>
      </c>
      <c r="C12" s="12">
        <v>2911</v>
      </c>
      <c r="D12" s="12">
        <v>1299</v>
      </c>
      <c r="E12" s="12">
        <v>1612</v>
      </c>
      <c r="F12" s="12">
        <v>943</v>
      </c>
      <c r="G12" s="12">
        <v>692</v>
      </c>
    </row>
    <row r="14" spans="1:7" x14ac:dyDescent="0.25">
      <c r="A14" s="106" t="s">
        <v>221</v>
      </c>
      <c r="B14" s="106"/>
      <c r="C14" s="106"/>
      <c r="D14" s="106"/>
      <c r="E14" s="106"/>
    </row>
    <row r="47" spans="1:6" x14ac:dyDescent="0.25">
      <c r="A47" s="108" t="s">
        <v>203</v>
      </c>
      <c r="B47" s="108"/>
      <c r="C47" s="108"/>
      <c r="D47" s="108"/>
      <c r="E47" s="108"/>
      <c r="F47" s="108"/>
    </row>
    <row r="48" spans="1:6" x14ac:dyDescent="0.25">
      <c r="A48" s="80" t="s">
        <v>204</v>
      </c>
      <c r="B48" s="81"/>
      <c r="C48" s="81"/>
      <c r="D48" s="81"/>
      <c r="E48" s="81"/>
      <c r="F48" s="81"/>
    </row>
    <row r="49" spans="1:6" x14ac:dyDescent="0.25">
      <c r="A49" s="62" t="s">
        <v>234</v>
      </c>
      <c r="B49" s="81"/>
      <c r="C49" s="81"/>
      <c r="D49" s="81"/>
      <c r="E49" s="81"/>
      <c r="F49" s="81"/>
    </row>
  </sheetData>
  <mergeCells count="4">
    <mergeCell ref="A2:A7"/>
    <mergeCell ref="A8:A12"/>
    <mergeCell ref="A14:E14"/>
    <mergeCell ref="A47:F4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A70" zoomScale="70" zoomScaleNormal="70" workbookViewId="0">
      <selection activeCell="A88" sqref="A88"/>
    </sheetView>
  </sheetViews>
  <sheetFormatPr baseColWidth="10" defaultRowHeight="15" x14ac:dyDescent="0.25"/>
  <cols>
    <col min="1" max="1" width="39.42578125" style="4" customWidth="1"/>
    <col min="2" max="2" width="60.140625" style="4" customWidth="1"/>
    <col min="3" max="3" width="20.28515625" style="4" bestFit="1" customWidth="1"/>
    <col min="4" max="4" width="20.28515625" style="4" customWidth="1"/>
    <col min="5" max="5" width="14" style="4" bestFit="1" customWidth="1"/>
    <col min="6" max="6" width="20.28515625" style="4" bestFit="1" customWidth="1"/>
    <col min="7" max="7" width="13.85546875" style="4" bestFit="1" customWidth="1"/>
    <col min="8" max="8" width="14" style="4" bestFit="1" customWidth="1"/>
    <col min="9" max="9" width="20.28515625" style="4" bestFit="1" customWidth="1"/>
    <col min="10" max="10" width="11.42578125" style="4"/>
    <col min="11" max="11" width="14" style="4" bestFit="1" customWidth="1"/>
    <col min="12" max="16384" width="11.42578125" style="4"/>
  </cols>
  <sheetData>
    <row r="1" spans="1:11" ht="15.75" x14ac:dyDescent="0.25">
      <c r="A1" s="5" t="s">
        <v>209</v>
      </c>
      <c r="B1" s="7"/>
      <c r="C1" s="7"/>
      <c r="D1" s="7"/>
      <c r="F1" s="7"/>
      <c r="I1" s="7"/>
    </row>
    <row r="2" spans="1:11" ht="75" x14ac:dyDescent="0.25">
      <c r="A2" s="23" t="s">
        <v>5</v>
      </c>
      <c r="B2" s="23" t="s">
        <v>6</v>
      </c>
      <c r="C2" s="23" t="s">
        <v>0</v>
      </c>
      <c r="D2" s="23" t="s">
        <v>11</v>
      </c>
      <c r="E2" s="23" t="s">
        <v>9</v>
      </c>
      <c r="F2" s="46" t="s">
        <v>36</v>
      </c>
      <c r="G2" s="23" t="s">
        <v>37</v>
      </c>
      <c r="H2" s="23" t="s">
        <v>3</v>
      </c>
      <c r="I2" s="46" t="s">
        <v>38</v>
      </c>
      <c r="J2" s="23" t="s">
        <v>39</v>
      </c>
      <c r="K2" s="23" t="s">
        <v>40</v>
      </c>
    </row>
    <row r="3" spans="1:11" s="6" customFormat="1" x14ac:dyDescent="0.25">
      <c r="A3" s="109" t="s">
        <v>90</v>
      </c>
      <c r="B3" s="16" t="s">
        <v>74</v>
      </c>
      <c r="C3" s="17">
        <v>44948</v>
      </c>
      <c r="D3" s="30">
        <f>100*C3/$C$7</f>
        <v>42.81047307915766</v>
      </c>
      <c r="E3" s="31">
        <f>100*C3/$C$84</f>
        <v>12.253020456230646</v>
      </c>
      <c r="F3" s="17">
        <v>29794</v>
      </c>
      <c r="G3" s="31">
        <f>100*F3/$F$7</f>
        <v>49.578992911105935</v>
      </c>
      <c r="H3" s="31">
        <f>100*F3/C3</f>
        <v>66.285485449853169</v>
      </c>
      <c r="I3" s="17">
        <v>15154</v>
      </c>
      <c r="J3" s="31">
        <f>100*I3/$I$7</f>
        <v>33.751308492394038</v>
      </c>
      <c r="K3" s="31">
        <f>100*I3/C3</f>
        <v>33.714514550146838</v>
      </c>
    </row>
    <row r="4" spans="1:11" s="6" customFormat="1" x14ac:dyDescent="0.25">
      <c r="A4" s="109"/>
      <c r="B4" s="16" t="s">
        <v>72</v>
      </c>
      <c r="C4" s="17">
        <v>39070</v>
      </c>
      <c r="D4" s="30">
        <f t="shared" ref="D4:D6" si="0">100*C4/$C$7</f>
        <v>37.212004609831133</v>
      </c>
      <c r="E4" s="31">
        <f t="shared" ref="E4:E67" si="1">100*C4/$C$84</f>
        <v>10.650652069612248</v>
      </c>
      <c r="F4" s="17">
        <v>17741</v>
      </c>
      <c r="G4" s="31">
        <f t="shared" ref="G4:G7" si="2">100*F4/$F$7</f>
        <v>29.52208207142144</v>
      </c>
      <c r="H4" s="31">
        <f t="shared" ref="H4:H67" si="3">100*F4/C4</f>
        <v>45.40824161760942</v>
      </c>
      <c r="I4" s="17">
        <v>21329</v>
      </c>
      <c r="J4" s="31">
        <f>100*I4/$I$7</f>
        <v>47.504398761665072</v>
      </c>
      <c r="K4" s="31">
        <f t="shared" ref="K4:K67" si="4">100*I4/C4</f>
        <v>54.59175838239058</v>
      </c>
    </row>
    <row r="5" spans="1:11" s="6" customFormat="1" x14ac:dyDescent="0.25">
      <c r="A5" s="109"/>
      <c r="B5" s="16" t="s">
        <v>75</v>
      </c>
      <c r="C5" s="17">
        <v>19832</v>
      </c>
      <c r="D5" s="30">
        <f t="shared" si="0"/>
        <v>18.888878306172792</v>
      </c>
      <c r="E5" s="31">
        <f t="shared" si="1"/>
        <v>5.4062895276311771</v>
      </c>
      <c r="F5" s="17">
        <v>11860</v>
      </c>
      <c r="G5" s="31">
        <f t="shared" si="2"/>
        <v>19.735747329184278</v>
      </c>
      <c r="H5" s="31">
        <f t="shared" si="3"/>
        <v>59.802339653085923</v>
      </c>
      <c r="I5" s="17">
        <v>7972</v>
      </c>
      <c r="J5" s="31">
        <f>100*I5/$I$7</f>
        <v>17.755406579211119</v>
      </c>
      <c r="K5" s="31">
        <f t="shared" si="4"/>
        <v>40.197660346914077</v>
      </c>
    </row>
    <row r="6" spans="1:11" s="6" customFormat="1" x14ac:dyDescent="0.25">
      <c r="A6" s="109"/>
      <c r="B6" s="16" t="s">
        <v>4</v>
      </c>
      <c r="C6" s="17">
        <v>1143</v>
      </c>
      <c r="D6" s="30">
        <f t="shared" si="0"/>
        <v>1.0886440048384178</v>
      </c>
      <c r="E6" s="31">
        <f t="shared" si="1"/>
        <v>0.31158677541762986</v>
      </c>
      <c r="F6" s="17">
        <v>699</v>
      </c>
      <c r="G6" s="31">
        <f t="shared" si="2"/>
        <v>1.1631776882883482</v>
      </c>
      <c r="H6" s="31">
        <f t="shared" si="3"/>
        <v>61.15485564304462</v>
      </c>
      <c r="I6" s="17">
        <v>444</v>
      </c>
      <c r="J6" s="31">
        <f>100*I6/$I$7</f>
        <v>0.98888616672977125</v>
      </c>
      <c r="K6" s="31">
        <f t="shared" si="4"/>
        <v>38.84514435695538</v>
      </c>
    </row>
    <row r="7" spans="1:11" s="6" customFormat="1" x14ac:dyDescent="0.25">
      <c r="A7" s="109"/>
      <c r="B7" s="16" t="s">
        <v>8</v>
      </c>
      <c r="C7" s="17">
        <v>104993</v>
      </c>
      <c r="D7" s="17">
        <f>100*C7/$C$7</f>
        <v>100</v>
      </c>
      <c r="E7" s="31">
        <f t="shared" si="1"/>
        <v>28.621548828891701</v>
      </c>
      <c r="F7" s="17">
        <v>60094</v>
      </c>
      <c r="G7" s="34">
        <f t="shared" si="2"/>
        <v>100</v>
      </c>
      <c r="H7" s="31">
        <f t="shared" si="3"/>
        <v>57.236196698827541</v>
      </c>
      <c r="I7" s="17">
        <v>44899</v>
      </c>
      <c r="J7" s="34">
        <f>100*I7/$I$7</f>
        <v>100</v>
      </c>
      <c r="K7" s="31">
        <f t="shared" si="4"/>
        <v>42.763803301172459</v>
      </c>
    </row>
    <row r="8" spans="1:11" s="6" customFormat="1" x14ac:dyDescent="0.25">
      <c r="A8" s="110" t="s">
        <v>105</v>
      </c>
      <c r="B8" s="29" t="s">
        <v>73</v>
      </c>
      <c r="C8" s="13">
        <v>20717</v>
      </c>
      <c r="D8" s="15">
        <f t="shared" ref="D8:D11" si="5">100*C8/$C$12</f>
        <v>68.955531886566362</v>
      </c>
      <c r="E8" s="32">
        <f t="shared" si="1"/>
        <v>5.64754437998866</v>
      </c>
      <c r="F8" s="13">
        <v>11378</v>
      </c>
      <c r="G8" s="32">
        <f>100*F8/$F$12</f>
        <v>69.505192425167991</v>
      </c>
      <c r="H8" s="32">
        <f t="shared" si="3"/>
        <v>54.92107930684945</v>
      </c>
      <c r="I8" s="13">
        <v>9339</v>
      </c>
      <c r="J8" s="32">
        <f>100*I8/$I$12</f>
        <v>68.297498903027645</v>
      </c>
      <c r="K8" s="32">
        <f t="shared" si="4"/>
        <v>45.07892069315055</v>
      </c>
    </row>
    <row r="9" spans="1:11" s="6" customFormat="1" x14ac:dyDescent="0.25">
      <c r="A9" s="110"/>
      <c r="B9" s="8" t="s">
        <v>76</v>
      </c>
      <c r="C9" s="12">
        <v>7443</v>
      </c>
      <c r="D9" s="15">
        <f t="shared" si="5"/>
        <v>24.773665290906671</v>
      </c>
      <c r="E9" s="32">
        <f t="shared" si="1"/>
        <v>2.0289941989793694</v>
      </c>
      <c r="F9" s="12">
        <v>3945</v>
      </c>
      <c r="G9" s="32">
        <f t="shared" ref="G9:G12" si="6">100*F9/$F$12</f>
        <v>24.098961514966401</v>
      </c>
      <c r="H9" s="32">
        <f t="shared" si="3"/>
        <v>53.002821442966543</v>
      </c>
      <c r="I9" s="12">
        <v>3498</v>
      </c>
      <c r="J9" s="32">
        <f>100*I9/$I$12</f>
        <v>25.581395348837209</v>
      </c>
      <c r="K9" s="32">
        <f t="shared" si="4"/>
        <v>46.997178557033457</v>
      </c>
    </row>
    <row r="10" spans="1:11" s="6" customFormat="1" x14ac:dyDescent="0.25">
      <c r="A10" s="110"/>
      <c r="B10" s="8" t="s">
        <v>167</v>
      </c>
      <c r="C10" s="12">
        <v>1567</v>
      </c>
      <c r="D10" s="15">
        <f t="shared" si="5"/>
        <v>5.2156836639595259</v>
      </c>
      <c r="E10" s="32">
        <f t="shared" si="1"/>
        <v>0.42717102106686439</v>
      </c>
      <c r="F10" s="12">
        <v>864</v>
      </c>
      <c r="G10" s="32">
        <f t="shared" si="6"/>
        <v>5.2779474648747708</v>
      </c>
      <c r="H10" s="32">
        <f t="shared" si="3"/>
        <v>55.137204850031907</v>
      </c>
      <c r="I10" s="12">
        <v>703</v>
      </c>
      <c r="J10" s="32">
        <f>100*I10/$I$12</f>
        <v>5.1411437765101651</v>
      </c>
      <c r="K10" s="32">
        <f t="shared" si="4"/>
        <v>44.862795149968093</v>
      </c>
    </row>
    <row r="11" spans="1:11" s="6" customFormat="1" x14ac:dyDescent="0.25">
      <c r="A11" s="110"/>
      <c r="B11" s="8" t="s">
        <v>4</v>
      </c>
      <c r="C11" s="12">
        <v>317</v>
      </c>
      <c r="D11" s="15">
        <f t="shared" si="5"/>
        <v>1.0551191585674344</v>
      </c>
      <c r="E11" s="32">
        <f t="shared" si="1"/>
        <v>8.641557988397959E-2</v>
      </c>
      <c r="F11" s="12">
        <v>183</v>
      </c>
      <c r="G11" s="32">
        <f t="shared" si="6"/>
        <v>1.1178985949908369</v>
      </c>
      <c r="H11" s="32">
        <f t="shared" si="3"/>
        <v>57.728706624605678</v>
      </c>
      <c r="I11" s="12">
        <v>134</v>
      </c>
      <c r="J11" s="32">
        <f>100*I11/$I$12</f>
        <v>0.97996197162498166</v>
      </c>
      <c r="K11" s="32">
        <f t="shared" si="4"/>
        <v>42.271293375394322</v>
      </c>
    </row>
    <row r="12" spans="1:11" s="6" customFormat="1" x14ac:dyDescent="0.25">
      <c r="A12" s="111"/>
      <c r="B12" s="8" t="s">
        <v>8</v>
      </c>
      <c r="C12" s="12">
        <v>30044</v>
      </c>
      <c r="D12" s="13">
        <f>100*C12/$C$12</f>
        <v>100</v>
      </c>
      <c r="E12" s="32">
        <f t="shared" si="1"/>
        <v>8.1901251799188728</v>
      </c>
      <c r="F12" s="12">
        <v>16370</v>
      </c>
      <c r="G12" s="35">
        <f t="shared" si="6"/>
        <v>100</v>
      </c>
      <c r="H12" s="32">
        <f t="shared" si="3"/>
        <v>54.486752762614834</v>
      </c>
      <c r="I12" s="12">
        <v>13674</v>
      </c>
      <c r="J12" s="35">
        <f>100*I12/$I$12</f>
        <v>100</v>
      </c>
      <c r="K12" s="32">
        <f t="shared" si="4"/>
        <v>45.513247237385166</v>
      </c>
    </row>
    <row r="13" spans="1:11" s="6" customFormat="1" x14ac:dyDescent="0.25">
      <c r="A13" s="109" t="s">
        <v>104</v>
      </c>
      <c r="B13" s="16" t="s">
        <v>73</v>
      </c>
      <c r="C13" s="17">
        <v>14125</v>
      </c>
      <c r="D13" s="30">
        <f t="shared" ref="D13:D16" si="7">100*C13/$C$17</f>
        <v>53.021771771771775</v>
      </c>
      <c r="E13" s="31">
        <f t="shared" si="1"/>
        <v>3.8505364853665984</v>
      </c>
      <c r="F13" s="17">
        <v>8733</v>
      </c>
      <c r="G13" s="31">
        <f>100*F13/$F$17</f>
        <v>49.760683760683762</v>
      </c>
      <c r="H13" s="31">
        <f t="shared" si="3"/>
        <v>61.826548672566375</v>
      </c>
      <c r="I13" s="17">
        <v>5392</v>
      </c>
      <c r="J13" s="31">
        <f>100*I13/$I$17</f>
        <v>59.317931793179319</v>
      </c>
      <c r="K13" s="31">
        <f t="shared" si="4"/>
        <v>38.173451327433625</v>
      </c>
    </row>
    <row r="14" spans="1:11" s="6" customFormat="1" x14ac:dyDescent="0.25">
      <c r="A14" s="109"/>
      <c r="B14" s="16" t="s">
        <v>77</v>
      </c>
      <c r="C14" s="17">
        <v>7285</v>
      </c>
      <c r="D14" s="30">
        <f t="shared" si="7"/>
        <v>27.346096096096097</v>
      </c>
      <c r="E14" s="31">
        <f t="shared" si="1"/>
        <v>1.9859227112138527</v>
      </c>
      <c r="F14" s="17">
        <v>5262</v>
      </c>
      <c r="G14" s="31">
        <f t="shared" ref="G14:G17" si="8">100*F14/$F$17</f>
        <v>29.982905982905983</v>
      </c>
      <c r="H14" s="31">
        <f t="shared" si="3"/>
        <v>72.230610844200413</v>
      </c>
      <c r="I14" s="17">
        <v>2023</v>
      </c>
      <c r="J14" s="31">
        <f>100*I14/$I$17</f>
        <v>22.255225522552255</v>
      </c>
      <c r="K14" s="31">
        <f t="shared" si="4"/>
        <v>27.769389155799587</v>
      </c>
    </row>
    <row r="15" spans="1:11" s="6" customFormat="1" x14ac:dyDescent="0.25">
      <c r="A15" s="109"/>
      <c r="B15" s="16" t="s">
        <v>78</v>
      </c>
      <c r="C15" s="17">
        <v>5021</v>
      </c>
      <c r="D15" s="30">
        <f t="shared" si="7"/>
        <v>18.847597597597598</v>
      </c>
      <c r="E15" s="31">
        <f t="shared" si="1"/>
        <v>1.3687464561434117</v>
      </c>
      <c r="F15" s="17">
        <v>3404</v>
      </c>
      <c r="G15" s="31">
        <f t="shared" si="8"/>
        <v>19.396011396011396</v>
      </c>
      <c r="H15" s="31">
        <f t="shared" si="3"/>
        <v>67.795259908384779</v>
      </c>
      <c r="I15" s="17">
        <v>1617</v>
      </c>
      <c r="J15" s="31">
        <f>100*I15/$I$17</f>
        <v>17.78877887788779</v>
      </c>
      <c r="K15" s="31">
        <f t="shared" si="4"/>
        <v>32.204740091615214</v>
      </c>
    </row>
    <row r="16" spans="1:11" s="6" customFormat="1" x14ac:dyDescent="0.25">
      <c r="A16" s="109"/>
      <c r="B16" s="16" t="s">
        <v>4</v>
      </c>
      <c r="C16" s="17">
        <v>209</v>
      </c>
      <c r="D16" s="30">
        <f t="shared" si="7"/>
        <v>0.78453453453453459</v>
      </c>
      <c r="E16" s="31">
        <f t="shared" si="1"/>
        <v>5.6974309765778337E-2</v>
      </c>
      <c r="F16" s="17">
        <v>151</v>
      </c>
      <c r="G16" s="31">
        <f t="shared" si="8"/>
        <v>0.86039886039886038</v>
      </c>
      <c r="H16" s="31">
        <f t="shared" si="3"/>
        <v>72.248803827751203</v>
      </c>
      <c r="I16" s="17">
        <v>58</v>
      </c>
      <c r="J16" s="31">
        <f>100*I16/$I$17</f>
        <v>0.63806380638063809</v>
      </c>
      <c r="K16" s="31">
        <f t="shared" si="4"/>
        <v>27.751196172248804</v>
      </c>
    </row>
    <row r="17" spans="1:11" s="6" customFormat="1" x14ac:dyDescent="0.25">
      <c r="A17" s="109"/>
      <c r="B17" s="16" t="s">
        <v>8</v>
      </c>
      <c r="C17" s="17">
        <v>26640</v>
      </c>
      <c r="D17" s="17">
        <f>100*C17/$C$17</f>
        <v>100</v>
      </c>
      <c r="E17" s="31">
        <f t="shared" si="1"/>
        <v>7.2621799624896406</v>
      </c>
      <c r="F17" s="17">
        <v>17550</v>
      </c>
      <c r="G17" s="34">
        <f t="shared" si="8"/>
        <v>100</v>
      </c>
      <c r="H17" s="31">
        <f t="shared" si="3"/>
        <v>65.878378378378372</v>
      </c>
      <c r="I17" s="17">
        <v>9090</v>
      </c>
      <c r="J17" s="34">
        <f>100*I17/$I$17</f>
        <v>100</v>
      </c>
      <c r="K17" s="31">
        <f t="shared" si="4"/>
        <v>34.121621621621621</v>
      </c>
    </row>
    <row r="18" spans="1:11" s="6" customFormat="1" x14ac:dyDescent="0.25">
      <c r="A18" s="110" t="s">
        <v>106</v>
      </c>
      <c r="B18" s="29" t="s">
        <v>73</v>
      </c>
      <c r="C18" s="13">
        <v>10674</v>
      </c>
      <c r="D18" s="15">
        <f t="shared" ref="D18:D21" si="9">100*C18/$C$22</f>
        <v>65.045703839122481</v>
      </c>
      <c r="E18" s="32">
        <f t="shared" si="1"/>
        <v>2.9097788633488899</v>
      </c>
      <c r="F18" s="13">
        <v>7573</v>
      </c>
      <c r="G18" s="32">
        <f>100*F18/$F$22</f>
        <v>63.108333333333334</v>
      </c>
      <c r="H18" s="32">
        <f t="shared" si="3"/>
        <v>70.948098182499535</v>
      </c>
      <c r="I18" s="13">
        <v>3101</v>
      </c>
      <c r="J18" s="32">
        <f>100*I18/$I$22</f>
        <v>70.317460317460316</v>
      </c>
      <c r="K18" s="32">
        <f t="shared" si="4"/>
        <v>29.051901817500468</v>
      </c>
    </row>
    <row r="19" spans="1:11" s="6" customFormat="1" x14ac:dyDescent="0.25">
      <c r="A19" s="110"/>
      <c r="B19" s="8" t="s">
        <v>79</v>
      </c>
      <c r="C19" s="12">
        <v>3353</v>
      </c>
      <c r="D19" s="15">
        <f t="shared" si="9"/>
        <v>20.432663010359537</v>
      </c>
      <c r="E19" s="32">
        <f t="shared" si="1"/>
        <v>0.91404239542897026</v>
      </c>
      <c r="F19" s="12">
        <v>2436</v>
      </c>
      <c r="G19" s="32">
        <f t="shared" ref="G19:G22" si="10">100*F19/$F$22</f>
        <v>20.3</v>
      </c>
      <c r="H19" s="32">
        <f t="shared" si="3"/>
        <v>72.651356993736954</v>
      </c>
      <c r="I19" s="12">
        <v>917</v>
      </c>
      <c r="J19" s="32">
        <f>100*I19/$I$22</f>
        <v>20.793650793650794</v>
      </c>
      <c r="K19" s="32">
        <f t="shared" si="4"/>
        <v>27.34864300626305</v>
      </c>
    </row>
    <row r="20" spans="1:11" s="6" customFormat="1" x14ac:dyDescent="0.25">
      <c r="A20" s="110"/>
      <c r="B20" s="8" t="s">
        <v>83</v>
      </c>
      <c r="C20" s="12">
        <v>2233</v>
      </c>
      <c r="D20" s="15">
        <f t="shared" si="9"/>
        <v>13.60755636806825</v>
      </c>
      <c r="E20" s="32">
        <f t="shared" si="1"/>
        <v>0.60872552012910541</v>
      </c>
      <c r="F20" s="12">
        <v>1876</v>
      </c>
      <c r="G20" s="32">
        <f t="shared" si="10"/>
        <v>15.633333333333333</v>
      </c>
      <c r="H20" s="32">
        <f t="shared" si="3"/>
        <v>84.012539184952985</v>
      </c>
      <c r="I20" s="12">
        <v>357</v>
      </c>
      <c r="J20" s="32">
        <f>100*I20/$I$22</f>
        <v>8.0952380952380949</v>
      </c>
      <c r="K20" s="32">
        <f t="shared" si="4"/>
        <v>15.987460815047022</v>
      </c>
    </row>
    <row r="21" spans="1:11" s="6" customFormat="1" x14ac:dyDescent="0.25">
      <c r="A21" s="110"/>
      <c r="B21" s="8" t="s">
        <v>4</v>
      </c>
      <c r="C21" s="12">
        <v>150</v>
      </c>
      <c r="D21" s="15">
        <f t="shared" si="9"/>
        <v>0.91407678244972579</v>
      </c>
      <c r="E21" s="32">
        <f t="shared" si="1"/>
        <v>4.089065294194618E-2</v>
      </c>
      <c r="F21" s="12">
        <v>115</v>
      </c>
      <c r="G21" s="32">
        <f t="shared" si="10"/>
        <v>0.95833333333333337</v>
      </c>
      <c r="H21" s="32">
        <f t="shared" si="3"/>
        <v>76.666666666666671</v>
      </c>
      <c r="I21" s="12">
        <v>35</v>
      </c>
      <c r="J21" s="32">
        <f>100*I21/$I$22</f>
        <v>0.79365079365079361</v>
      </c>
      <c r="K21" s="32">
        <f t="shared" si="4"/>
        <v>23.333333333333332</v>
      </c>
    </row>
    <row r="22" spans="1:11" s="6" customFormat="1" x14ac:dyDescent="0.25">
      <c r="A22" s="111"/>
      <c r="B22" s="8" t="s">
        <v>8</v>
      </c>
      <c r="C22" s="12">
        <v>16410</v>
      </c>
      <c r="D22" s="13">
        <f>100*C22/$C$22</f>
        <v>100</v>
      </c>
      <c r="E22" s="32">
        <f t="shared" si="1"/>
        <v>4.4734374318489118</v>
      </c>
      <c r="F22" s="12">
        <v>12000</v>
      </c>
      <c r="G22" s="35">
        <f t="shared" si="10"/>
        <v>100</v>
      </c>
      <c r="H22" s="32">
        <f t="shared" si="3"/>
        <v>73.126142595978067</v>
      </c>
      <c r="I22" s="12">
        <v>4410</v>
      </c>
      <c r="J22" s="35">
        <f>100*I22/$I$22</f>
        <v>100</v>
      </c>
      <c r="K22" s="32">
        <f t="shared" si="4"/>
        <v>26.873857404021937</v>
      </c>
    </row>
    <row r="23" spans="1:11" s="6" customFormat="1" x14ac:dyDescent="0.25">
      <c r="A23" s="109" t="s">
        <v>123</v>
      </c>
      <c r="B23" s="16" t="s">
        <v>78</v>
      </c>
      <c r="C23" s="17">
        <v>7273</v>
      </c>
      <c r="D23" s="30">
        <f t="shared" ref="D23:D26" si="11">100*C23/$C$27</f>
        <v>45.422183362478144</v>
      </c>
      <c r="E23" s="31">
        <f t="shared" si="1"/>
        <v>1.9826514589784969</v>
      </c>
      <c r="F23" s="17">
        <v>5769</v>
      </c>
      <c r="G23" s="31">
        <f>100*F23/$F$27</f>
        <v>45.346643609495359</v>
      </c>
      <c r="H23" s="31">
        <f t="shared" si="3"/>
        <v>79.320775470919841</v>
      </c>
      <c r="I23" s="17">
        <v>1504</v>
      </c>
      <c r="J23" s="31">
        <f>100*I23/$I$27</f>
        <v>45.714285714285715</v>
      </c>
      <c r="K23" s="31">
        <f t="shared" si="4"/>
        <v>20.679224529080159</v>
      </c>
    </row>
    <row r="24" spans="1:11" s="6" customFormat="1" x14ac:dyDescent="0.25">
      <c r="A24" s="109"/>
      <c r="B24" s="16" t="s">
        <v>79</v>
      </c>
      <c r="C24" s="17">
        <v>4292</v>
      </c>
      <c r="D24" s="30">
        <f t="shared" si="11"/>
        <v>26.804896327754186</v>
      </c>
      <c r="E24" s="31">
        <f t="shared" si="1"/>
        <v>1.1700178828455532</v>
      </c>
      <c r="F24" s="17">
        <v>3304</v>
      </c>
      <c r="G24" s="31">
        <f t="shared" ref="G24:G27" si="12">100*F24/$F$27</f>
        <v>25.970759314573179</v>
      </c>
      <c r="H24" s="31">
        <f t="shared" si="3"/>
        <v>76.980428704566634</v>
      </c>
      <c r="I24" s="17">
        <v>988</v>
      </c>
      <c r="J24" s="31">
        <f>100*I24/$I$27</f>
        <v>30.030395136778115</v>
      </c>
      <c r="K24" s="31">
        <f t="shared" si="4"/>
        <v>23.019571295433366</v>
      </c>
    </row>
    <row r="25" spans="1:11" s="6" customFormat="1" x14ac:dyDescent="0.25">
      <c r="A25" s="109"/>
      <c r="B25" s="16" t="s">
        <v>81</v>
      </c>
      <c r="C25" s="17">
        <v>4174</v>
      </c>
      <c r="D25" s="30">
        <f t="shared" si="11"/>
        <v>26.067949038221332</v>
      </c>
      <c r="E25" s="31">
        <f t="shared" si="1"/>
        <v>1.1378505691978889</v>
      </c>
      <c r="F25" s="17">
        <v>3429</v>
      </c>
      <c r="G25" s="31">
        <f t="shared" si="12"/>
        <v>26.95330922810879</v>
      </c>
      <c r="H25" s="31">
        <f t="shared" si="3"/>
        <v>82.151413512218497</v>
      </c>
      <c r="I25" s="17">
        <v>745</v>
      </c>
      <c r="J25" s="31">
        <f>100*I25/$I$27</f>
        <v>22.644376899696049</v>
      </c>
      <c r="K25" s="31">
        <f t="shared" si="4"/>
        <v>17.848586487781503</v>
      </c>
    </row>
    <row r="26" spans="1:11" s="6" customFormat="1" x14ac:dyDescent="0.25">
      <c r="A26" s="109"/>
      <c r="B26" s="16" t="s">
        <v>4</v>
      </c>
      <c r="C26" s="17">
        <v>273</v>
      </c>
      <c r="D26" s="30">
        <f t="shared" si="11"/>
        <v>1.7049712715463403</v>
      </c>
      <c r="E26" s="31">
        <f t="shared" si="1"/>
        <v>7.4420988354342035E-2</v>
      </c>
      <c r="F26" s="17">
        <v>220</v>
      </c>
      <c r="G26" s="31">
        <f t="shared" si="12"/>
        <v>1.7292878478226694</v>
      </c>
      <c r="H26" s="31">
        <f t="shared" si="3"/>
        <v>80.586080586080584</v>
      </c>
      <c r="I26" s="17">
        <v>53</v>
      </c>
      <c r="J26" s="31">
        <f>100*I26/$I$27</f>
        <v>1.6109422492401215</v>
      </c>
      <c r="K26" s="31">
        <f t="shared" si="4"/>
        <v>19.413919413919412</v>
      </c>
    </row>
    <row r="27" spans="1:11" s="6" customFormat="1" x14ac:dyDescent="0.25">
      <c r="A27" s="109"/>
      <c r="B27" s="16" t="s">
        <v>8</v>
      </c>
      <c r="C27" s="17">
        <v>16012</v>
      </c>
      <c r="D27" s="17">
        <f>100*C27/$C$27</f>
        <v>100</v>
      </c>
      <c r="E27" s="31">
        <f t="shared" si="1"/>
        <v>4.3649408993762808</v>
      </c>
      <c r="F27" s="17">
        <v>12722</v>
      </c>
      <c r="G27" s="34">
        <f t="shared" si="12"/>
        <v>100</v>
      </c>
      <c r="H27" s="31">
        <f t="shared" si="3"/>
        <v>79.452910317262052</v>
      </c>
      <c r="I27" s="17">
        <v>3290</v>
      </c>
      <c r="J27" s="34">
        <f>100*I27/$I$27</f>
        <v>100</v>
      </c>
      <c r="K27" s="31">
        <f t="shared" si="4"/>
        <v>20.547089682737948</v>
      </c>
    </row>
    <row r="28" spans="1:11" s="6" customFormat="1" x14ac:dyDescent="0.25">
      <c r="A28" s="110" t="s">
        <v>102</v>
      </c>
      <c r="B28" s="29" t="s">
        <v>72</v>
      </c>
      <c r="C28" s="13">
        <v>10435</v>
      </c>
      <c r="D28" s="15">
        <f t="shared" ref="D28:D31" si="13">100*C28/$C$32</f>
        <v>66.069393440547046</v>
      </c>
      <c r="E28" s="32">
        <f t="shared" si="1"/>
        <v>2.8446264229947222</v>
      </c>
      <c r="F28" s="13">
        <v>1698</v>
      </c>
      <c r="G28" s="32">
        <f>100*F28/$F$32</f>
        <v>70.95695779356457</v>
      </c>
      <c r="H28" s="32">
        <f t="shared" si="3"/>
        <v>16.272160996645905</v>
      </c>
      <c r="I28" s="13">
        <v>8737</v>
      </c>
      <c r="J28" s="32">
        <f>100*I28/$I$32</f>
        <v>65.196627117379293</v>
      </c>
      <c r="K28" s="32">
        <f t="shared" si="4"/>
        <v>83.727839003354092</v>
      </c>
    </row>
    <row r="29" spans="1:11" s="6" customFormat="1" x14ac:dyDescent="0.25">
      <c r="A29" s="110"/>
      <c r="B29" s="8" t="s">
        <v>85</v>
      </c>
      <c r="C29" s="12">
        <v>4594</v>
      </c>
      <c r="D29" s="15">
        <f t="shared" si="13"/>
        <v>29.086995061415728</v>
      </c>
      <c r="E29" s="32">
        <f t="shared" si="1"/>
        <v>1.2523443974353383</v>
      </c>
      <c r="F29" s="12">
        <v>547</v>
      </c>
      <c r="G29" s="32">
        <f t="shared" ref="G29:G32" si="14">100*F29/$F$32</f>
        <v>22.858336815712494</v>
      </c>
      <c r="H29" s="32">
        <f t="shared" si="3"/>
        <v>11.906835002176752</v>
      </c>
      <c r="I29" s="12">
        <v>4047</v>
      </c>
      <c r="J29" s="32">
        <f>100*I29/$I$32</f>
        <v>30.199238862771434</v>
      </c>
      <c r="K29" s="32">
        <f t="shared" si="4"/>
        <v>88.093164997823251</v>
      </c>
    </row>
    <row r="30" spans="1:11" s="6" customFormat="1" x14ac:dyDescent="0.25">
      <c r="A30" s="110"/>
      <c r="B30" s="8" t="s">
        <v>172</v>
      </c>
      <c r="C30" s="12">
        <v>517</v>
      </c>
      <c r="D30" s="15">
        <f t="shared" si="13"/>
        <v>3.2733949601114349</v>
      </c>
      <c r="E30" s="32">
        <f t="shared" si="1"/>
        <v>0.14093645047324116</v>
      </c>
      <c r="F30" s="12">
        <v>83</v>
      </c>
      <c r="G30" s="32">
        <f t="shared" si="14"/>
        <v>3.4684496447973254</v>
      </c>
      <c r="H30" s="32">
        <f t="shared" si="3"/>
        <v>16.054158607350097</v>
      </c>
      <c r="I30" s="12">
        <v>434</v>
      </c>
      <c r="J30" s="32">
        <f>100*I30/$I$32</f>
        <v>3.238564286247295</v>
      </c>
      <c r="K30" s="32">
        <f t="shared" si="4"/>
        <v>83.945841392649896</v>
      </c>
    </row>
    <row r="31" spans="1:11" s="6" customFormat="1" x14ac:dyDescent="0.25">
      <c r="A31" s="110"/>
      <c r="B31" s="8" t="s">
        <v>4</v>
      </c>
      <c r="C31" s="12">
        <v>248</v>
      </c>
      <c r="D31" s="15">
        <f t="shared" si="13"/>
        <v>1.5702165379257946</v>
      </c>
      <c r="E31" s="32">
        <f t="shared" si="1"/>
        <v>6.7605879530684351E-2</v>
      </c>
      <c r="F31" s="12">
        <v>65</v>
      </c>
      <c r="G31" s="32">
        <f t="shared" si="14"/>
        <v>2.7162557459256162</v>
      </c>
      <c r="H31" s="32">
        <f t="shared" si="3"/>
        <v>26.20967741935484</v>
      </c>
      <c r="I31" s="12">
        <v>183</v>
      </c>
      <c r="J31" s="32">
        <f>100*I31/$I$32</f>
        <v>1.3655697336019701</v>
      </c>
      <c r="K31" s="32">
        <f t="shared" si="4"/>
        <v>73.790322580645167</v>
      </c>
    </row>
    <row r="32" spans="1:11" s="6" customFormat="1" x14ac:dyDescent="0.25">
      <c r="A32" s="111"/>
      <c r="B32" s="8" t="s">
        <v>8</v>
      </c>
      <c r="C32" s="12">
        <v>15794</v>
      </c>
      <c r="D32" s="13">
        <f>100*C32/$C$32</f>
        <v>100</v>
      </c>
      <c r="E32" s="32">
        <f t="shared" si="1"/>
        <v>4.3055131504339865</v>
      </c>
      <c r="F32" s="12">
        <v>2393</v>
      </c>
      <c r="G32" s="35">
        <f t="shared" si="14"/>
        <v>100</v>
      </c>
      <c r="H32" s="32">
        <f t="shared" si="3"/>
        <v>15.151323287324301</v>
      </c>
      <c r="I32" s="12">
        <v>13401</v>
      </c>
      <c r="J32" s="35">
        <f>100*I32/$I$32</f>
        <v>100</v>
      </c>
      <c r="K32" s="32">
        <f t="shared" si="4"/>
        <v>84.848676712675697</v>
      </c>
    </row>
    <row r="33" spans="1:11" s="6" customFormat="1" x14ac:dyDescent="0.25">
      <c r="A33" s="109" t="s">
        <v>158</v>
      </c>
      <c r="B33" s="16" t="s">
        <v>72</v>
      </c>
      <c r="C33" s="17">
        <v>8821</v>
      </c>
      <c r="D33" s="30">
        <f t="shared" ref="D33:D36" si="15">100*C33/$C$37</f>
        <v>57.744173867504585</v>
      </c>
      <c r="E33" s="31">
        <f t="shared" si="1"/>
        <v>2.4046429973393817</v>
      </c>
      <c r="F33" s="17">
        <v>1392</v>
      </c>
      <c r="G33" s="31">
        <f>100*F33/$F$37</f>
        <v>67.638483965014572</v>
      </c>
      <c r="H33" s="31">
        <f t="shared" si="3"/>
        <v>15.780523750141707</v>
      </c>
      <c r="I33" s="17">
        <v>7429</v>
      </c>
      <c r="J33" s="31">
        <f>100*I33/$I$37</f>
        <v>56.203661673475565</v>
      </c>
      <c r="K33" s="31">
        <f t="shared" si="4"/>
        <v>84.219476249858289</v>
      </c>
    </row>
    <row r="34" spans="1:11" s="6" customFormat="1" x14ac:dyDescent="0.25">
      <c r="A34" s="109"/>
      <c r="B34" s="16" t="s">
        <v>171</v>
      </c>
      <c r="C34" s="17">
        <v>5687</v>
      </c>
      <c r="D34" s="30">
        <f t="shared" si="15"/>
        <v>37.228332024090079</v>
      </c>
      <c r="E34" s="31">
        <f t="shared" si="1"/>
        <v>1.5503009552056528</v>
      </c>
      <c r="F34" s="17">
        <v>543</v>
      </c>
      <c r="G34" s="31">
        <f t="shared" ref="G34:G37" si="16">100*F34/$F$37</f>
        <v>26.384839650145771</v>
      </c>
      <c r="H34" s="31">
        <f t="shared" si="3"/>
        <v>9.5480921399683485</v>
      </c>
      <c r="I34" s="17">
        <v>5144</v>
      </c>
      <c r="J34" s="31">
        <f>100*I34/$I$37</f>
        <v>38.916628839461339</v>
      </c>
      <c r="K34" s="31">
        <f t="shared" si="4"/>
        <v>90.451907860031653</v>
      </c>
    </row>
    <row r="35" spans="1:11" s="6" customFormat="1" x14ac:dyDescent="0.25">
      <c r="A35" s="109"/>
      <c r="B35" s="16" t="s">
        <v>170</v>
      </c>
      <c r="C35" s="17">
        <v>581</v>
      </c>
      <c r="D35" s="30">
        <f t="shared" si="15"/>
        <v>3.8033516627389368</v>
      </c>
      <c r="E35" s="31">
        <f t="shared" si="1"/>
        <v>0.15838312906180485</v>
      </c>
      <c r="F35" s="17">
        <v>81</v>
      </c>
      <c r="G35" s="31">
        <f t="shared" si="16"/>
        <v>3.935860058309038</v>
      </c>
      <c r="H35" s="31">
        <f t="shared" si="3"/>
        <v>13.941480206540447</v>
      </c>
      <c r="I35" s="17">
        <v>500</v>
      </c>
      <c r="J35" s="31">
        <f>100*I35/$I$37</f>
        <v>3.7827205326070512</v>
      </c>
      <c r="K35" s="31">
        <f t="shared" si="4"/>
        <v>86.058519793459553</v>
      </c>
    </row>
    <row r="36" spans="1:11" s="6" customFormat="1" x14ac:dyDescent="0.25">
      <c r="A36" s="109"/>
      <c r="B36" s="16" t="s">
        <v>4</v>
      </c>
      <c r="C36" s="17">
        <v>187</v>
      </c>
      <c r="D36" s="30">
        <f t="shared" si="15"/>
        <v>1.2241424456664047</v>
      </c>
      <c r="E36" s="31">
        <f t="shared" si="1"/>
        <v>5.0977014000959567E-2</v>
      </c>
      <c r="F36" s="17">
        <v>42</v>
      </c>
      <c r="G36" s="31">
        <f t="shared" si="16"/>
        <v>2.0408163265306123</v>
      </c>
      <c r="H36" s="31">
        <f t="shared" si="3"/>
        <v>22.459893048128343</v>
      </c>
      <c r="I36" s="17">
        <v>145</v>
      </c>
      <c r="J36" s="31">
        <f>100*I36/$I$37</f>
        <v>1.0969889544560447</v>
      </c>
      <c r="K36" s="31">
        <f t="shared" si="4"/>
        <v>77.540106951871664</v>
      </c>
    </row>
    <row r="37" spans="1:11" s="6" customFormat="1" x14ac:dyDescent="0.25">
      <c r="A37" s="109"/>
      <c r="B37" s="16" t="s">
        <v>8</v>
      </c>
      <c r="C37" s="17">
        <v>15276</v>
      </c>
      <c r="D37" s="17">
        <f>100*C37/$C$37</f>
        <v>100</v>
      </c>
      <c r="E37" s="31">
        <f t="shared" si="1"/>
        <v>4.1643040956077986</v>
      </c>
      <c r="F37" s="17">
        <v>2058</v>
      </c>
      <c r="G37" s="34">
        <f t="shared" si="16"/>
        <v>100</v>
      </c>
      <c r="H37" s="31">
        <f t="shared" si="3"/>
        <v>13.47211311861744</v>
      </c>
      <c r="I37" s="17">
        <v>13218</v>
      </c>
      <c r="J37" s="34">
        <f>100*I37/$I$37</f>
        <v>100</v>
      </c>
      <c r="K37" s="31">
        <f t="shared" si="4"/>
        <v>86.527886881382557</v>
      </c>
    </row>
    <row r="38" spans="1:11" s="6" customFormat="1" x14ac:dyDescent="0.25">
      <c r="A38" s="110" t="s">
        <v>115</v>
      </c>
      <c r="B38" s="29" t="s">
        <v>77</v>
      </c>
      <c r="C38" s="13">
        <v>7648</v>
      </c>
      <c r="D38" s="15">
        <f t="shared" ref="D38:D41" si="17">100*C38/$C$42</f>
        <v>61.08626198083067</v>
      </c>
      <c r="E38" s="32">
        <f t="shared" si="1"/>
        <v>2.0848780913333624</v>
      </c>
      <c r="F38" s="13">
        <v>5468</v>
      </c>
      <c r="G38" s="32">
        <f>100*F38/$F$42</f>
        <v>63.975663975663977</v>
      </c>
      <c r="H38" s="32">
        <f t="shared" si="3"/>
        <v>71.495815899581586</v>
      </c>
      <c r="I38" s="13">
        <v>2180</v>
      </c>
      <c r="J38" s="32">
        <f>100*I38/$I$42</f>
        <v>54.870375031462373</v>
      </c>
      <c r="K38" s="32">
        <f t="shared" si="4"/>
        <v>28.50418410041841</v>
      </c>
    </row>
    <row r="39" spans="1:11" s="6" customFormat="1" x14ac:dyDescent="0.25">
      <c r="A39" s="110"/>
      <c r="B39" s="8" t="s">
        <v>76</v>
      </c>
      <c r="C39" s="12">
        <v>3971</v>
      </c>
      <c r="D39" s="15">
        <f>100*C39/$C$42</f>
        <v>31.717252396166135</v>
      </c>
      <c r="E39" s="32">
        <f t="shared" si="1"/>
        <v>1.0825118855497884</v>
      </c>
      <c r="F39" s="12">
        <v>2474</v>
      </c>
      <c r="G39" s="32">
        <f t="shared" ref="G39:G42" si="18">100*F39/$F$42</f>
        <v>28.945828945828946</v>
      </c>
      <c r="H39" s="32">
        <f t="shared" si="3"/>
        <v>62.301687232435157</v>
      </c>
      <c r="I39" s="12">
        <v>1497</v>
      </c>
      <c r="J39" s="32">
        <f>100*I39/$I$42</f>
        <v>37.679335514724393</v>
      </c>
      <c r="K39" s="32">
        <f t="shared" si="4"/>
        <v>37.698312767564843</v>
      </c>
    </row>
    <row r="40" spans="1:11" s="6" customFormat="1" x14ac:dyDescent="0.25">
      <c r="A40" s="110"/>
      <c r="B40" s="8" t="s">
        <v>87</v>
      </c>
      <c r="C40" s="12">
        <v>635</v>
      </c>
      <c r="D40" s="15">
        <f t="shared" si="17"/>
        <v>5.0718849840255595</v>
      </c>
      <c r="E40" s="32">
        <f t="shared" si="1"/>
        <v>0.17310376412090547</v>
      </c>
      <c r="F40" s="12">
        <v>427</v>
      </c>
      <c r="G40" s="32">
        <f t="shared" si="18"/>
        <v>4.9959049959049961</v>
      </c>
      <c r="H40" s="32">
        <f t="shared" si="3"/>
        <v>67.244094488188978</v>
      </c>
      <c r="I40" s="12">
        <v>208</v>
      </c>
      <c r="J40" s="32">
        <f>100*I40/$I$42</f>
        <v>5.2353385351120059</v>
      </c>
      <c r="K40" s="32">
        <f t="shared" si="4"/>
        <v>32.755905511811022</v>
      </c>
    </row>
    <row r="41" spans="1:11" s="6" customFormat="1" x14ac:dyDescent="0.25">
      <c r="A41" s="110"/>
      <c r="B41" s="8" t="s">
        <v>4</v>
      </c>
      <c r="C41" s="12">
        <v>266</v>
      </c>
      <c r="D41" s="15">
        <f t="shared" si="17"/>
        <v>2.1246006389776357</v>
      </c>
      <c r="E41" s="32">
        <f t="shared" si="1"/>
        <v>7.2512757883717888E-2</v>
      </c>
      <c r="F41" s="12">
        <v>178</v>
      </c>
      <c r="G41" s="32">
        <f t="shared" si="18"/>
        <v>2.0826020826020826</v>
      </c>
      <c r="H41" s="32">
        <f t="shared" si="3"/>
        <v>66.917293233082702</v>
      </c>
      <c r="I41" s="12">
        <v>88</v>
      </c>
      <c r="J41" s="32">
        <f>100*I41/$I$42</f>
        <v>2.2149509187012333</v>
      </c>
      <c r="K41" s="32">
        <f t="shared" si="4"/>
        <v>33.082706766917291</v>
      </c>
    </row>
    <row r="42" spans="1:11" s="6" customFormat="1" x14ac:dyDescent="0.25">
      <c r="A42" s="111"/>
      <c r="B42" s="8" t="s">
        <v>8</v>
      </c>
      <c r="C42" s="12">
        <v>12520</v>
      </c>
      <c r="D42" s="13">
        <f>100*C42/$C$42</f>
        <v>100</v>
      </c>
      <c r="E42" s="32">
        <f t="shared" si="1"/>
        <v>3.4130064988877744</v>
      </c>
      <c r="F42" s="12">
        <v>8547</v>
      </c>
      <c r="G42" s="35">
        <f t="shared" si="18"/>
        <v>100</v>
      </c>
      <c r="H42" s="32">
        <f t="shared" si="3"/>
        <v>68.266773162939302</v>
      </c>
      <c r="I42" s="12">
        <v>3973</v>
      </c>
      <c r="J42" s="35">
        <f>100*I42/$I$42</f>
        <v>100</v>
      </c>
      <c r="K42" s="32">
        <f t="shared" si="4"/>
        <v>31.733226837060702</v>
      </c>
    </row>
    <row r="43" spans="1:11" s="6" customFormat="1" x14ac:dyDescent="0.25">
      <c r="A43" s="109" t="s">
        <v>159</v>
      </c>
      <c r="B43" s="16" t="s">
        <v>165</v>
      </c>
      <c r="C43" s="17">
        <v>5861</v>
      </c>
      <c r="D43" s="30">
        <f t="shared" ref="D43:D46" si="19">100*C43/$C$47</f>
        <v>48.314236254224717</v>
      </c>
      <c r="E43" s="31">
        <f t="shared" si="1"/>
        <v>1.5977341126183102</v>
      </c>
      <c r="F43" s="17">
        <v>3617</v>
      </c>
      <c r="G43" s="31">
        <f>100*F43/$F$47</f>
        <v>49.345156889495222</v>
      </c>
      <c r="H43" s="31">
        <f t="shared" si="3"/>
        <v>61.71301825627026</v>
      </c>
      <c r="I43" s="17">
        <v>2244</v>
      </c>
      <c r="J43" s="31">
        <f>100*I43/$I$47</f>
        <v>46.740262445323893</v>
      </c>
      <c r="K43" s="31">
        <f t="shared" si="4"/>
        <v>38.28698174372974</v>
      </c>
    </row>
    <row r="44" spans="1:11" s="6" customFormat="1" x14ac:dyDescent="0.25">
      <c r="A44" s="109"/>
      <c r="B44" s="16" t="s">
        <v>76</v>
      </c>
      <c r="C44" s="17">
        <v>3821</v>
      </c>
      <c r="D44" s="30">
        <f t="shared" si="19"/>
        <v>31.497815513972466</v>
      </c>
      <c r="E44" s="31">
        <f t="shared" si="1"/>
        <v>1.0416212326078422</v>
      </c>
      <c r="F44" s="17">
        <v>2199</v>
      </c>
      <c r="G44" s="31">
        <f t="shared" ref="G44:G47" si="20">100*F44/$F$47</f>
        <v>30</v>
      </c>
      <c r="H44" s="31">
        <f t="shared" si="3"/>
        <v>57.550379481811042</v>
      </c>
      <c r="I44" s="17">
        <v>1622</v>
      </c>
      <c r="J44" s="31">
        <f>100*I44/$I$47</f>
        <v>33.784628202457824</v>
      </c>
      <c r="K44" s="31">
        <f t="shared" si="4"/>
        <v>42.449620518188958</v>
      </c>
    </row>
    <row r="45" spans="1:11" s="6" customFormat="1" x14ac:dyDescent="0.25">
      <c r="A45" s="109"/>
      <c r="B45" s="16" t="s">
        <v>75</v>
      </c>
      <c r="C45" s="17">
        <v>2132</v>
      </c>
      <c r="D45" s="30">
        <f t="shared" si="19"/>
        <v>17.574808342263623</v>
      </c>
      <c r="E45" s="31">
        <f t="shared" si="1"/>
        <v>0.58119248048152838</v>
      </c>
      <c r="F45" s="17">
        <v>1321</v>
      </c>
      <c r="G45" s="31">
        <f t="shared" si="20"/>
        <v>18.021828103683493</v>
      </c>
      <c r="H45" s="31">
        <f t="shared" si="3"/>
        <v>61.96060037523452</v>
      </c>
      <c r="I45" s="17">
        <v>811</v>
      </c>
      <c r="J45" s="31">
        <f>100*I45/$I$47</f>
        <v>16.892314101228912</v>
      </c>
      <c r="K45" s="31">
        <f t="shared" si="4"/>
        <v>38.03939962476548</v>
      </c>
    </row>
    <row r="46" spans="1:11" s="6" customFormat="1" x14ac:dyDescent="0.25">
      <c r="A46" s="109"/>
      <c r="B46" s="16" t="s">
        <v>4</v>
      </c>
      <c r="C46" s="17">
        <v>317</v>
      </c>
      <c r="D46" s="30">
        <f t="shared" si="19"/>
        <v>2.6131398895391973</v>
      </c>
      <c r="E46" s="31">
        <f t="shared" si="1"/>
        <v>8.641557988397959E-2</v>
      </c>
      <c r="F46" s="17">
        <v>193</v>
      </c>
      <c r="G46" s="31">
        <f t="shared" si="20"/>
        <v>2.6330150068212825</v>
      </c>
      <c r="H46" s="31">
        <f t="shared" si="3"/>
        <v>60.883280757097793</v>
      </c>
      <c r="I46" s="17">
        <v>124</v>
      </c>
      <c r="J46" s="31">
        <f>100*I46/$I$47</f>
        <v>2.5827952509893772</v>
      </c>
      <c r="K46" s="31">
        <f t="shared" si="4"/>
        <v>39.116719242902207</v>
      </c>
    </row>
    <row r="47" spans="1:11" s="6" customFormat="1" x14ac:dyDescent="0.25">
      <c r="A47" s="109"/>
      <c r="B47" s="16" t="s">
        <v>8</v>
      </c>
      <c r="C47" s="17">
        <v>12131</v>
      </c>
      <c r="D47" s="17">
        <f>100*C47/$C$47</f>
        <v>100</v>
      </c>
      <c r="E47" s="31">
        <f t="shared" si="1"/>
        <v>3.3069634055916604</v>
      </c>
      <c r="F47" s="17">
        <v>7330</v>
      </c>
      <c r="G47" s="34">
        <f t="shared" si="20"/>
        <v>100</v>
      </c>
      <c r="H47" s="31">
        <f t="shared" si="3"/>
        <v>60.423707855906358</v>
      </c>
      <c r="I47" s="17">
        <v>4801</v>
      </c>
      <c r="J47" s="34">
        <f>100*I47/$I$47</f>
        <v>100</v>
      </c>
      <c r="K47" s="31">
        <f t="shared" si="4"/>
        <v>39.576292144093642</v>
      </c>
    </row>
    <row r="48" spans="1:11" s="6" customFormat="1" x14ac:dyDescent="0.25">
      <c r="A48" s="110" t="s">
        <v>114</v>
      </c>
      <c r="B48" s="29" t="s">
        <v>76</v>
      </c>
      <c r="C48" s="13">
        <v>6114</v>
      </c>
      <c r="D48" s="15">
        <f t="shared" ref="D48:D51" si="21">100*C48/$C$52</f>
        <v>52.038471359264619</v>
      </c>
      <c r="E48" s="32">
        <f t="shared" si="1"/>
        <v>1.6667030139137262</v>
      </c>
      <c r="F48" s="13">
        <v>2593</v>
      </c>
      <c r="G48" s="32">
        <f>100*F48/$F$52</f>
        <v>56.162009963179557</v>
      </c>
      <c r="H48" s="32">
        <f t="shared" si="3"/>
        <v>42.410860320575729</v>
      </c>
      <c r="I48" s="13">
        <v>3521</v>
      </c>
      <c r="J48" s="32">
        <f>100*I48/$I$52</f>
        <v>49.369040942232196</v>
      </c>
      <c r="K48" s="32">
        <f t="shared" si="4"/>
        <v>57.589139679424271</v>
      </c>
    </row>
    <row r="49" spans="1:11" s="6" customFormat="1" x14ac:dyDescent="0.25">
      <c r="A49" s="110"/>
      <c r="B49" s="8" t="s">
        <v>72</v>
      </c>
      <c r="C49" s="12">
        <v>4621</v>
      </c>
      <c r="D49" s="15">
        <f t="shared" si="21"/>
        <v>39.33100689420376</v>
      </c>
      <c r="E49" s="32">
        <f t="shared" si="1"/>
        <v>1.2597047149648886</v>
      </c>
      <c r="F49" s="12">
        <v>1541</v>
      </c>
      <c r="G49" s="32">
        <f t="shared" ref="G49:G52" si="22">100*F49/$F$52</f>
        <v>33.376651505306477</v>
      </c>
      <c r="H49" s="32">
        <f t="shared" si="3"/>
        <v>33.34776022505951</v>
      </c>
      <c r="I49" s="12">
        <v>3080</v>
      </c>
      <c r="J49" s="32">
        <f>100*I49/$I$52</f>
        <v>43.185642176107685</v>
      </c>
      <c r="K49" s="32">
        <f t="shared" si="4"/>
        <v>66.652239774940483</v>
      </c>
    </row>
    <row r="50" spans="1:11" s="6" customFormat="1" x14ac:dyDescent="0.25">
      <c r="A50" s="110"/>
      <c r="B50" s="8" t="s">
        <v>164</v>
      </c>
      <c r="C50" s="12">
        <v>756</v>
      </c>
      <c r="D50" s="15">
        <f t="shared" si="21"/>
        <v>6.4345901778874799</v>
      </c>
      <c r="E50" s="32">
        <f t="shared" si="1"/>
        <v>0.20608889082740872</v>
      </c>
      <c r="F50" s="12">
        <v>351</v>
      </c>
      <c r="G50" s="32">
        <f t="shared" si="22"/>
        <v>7.60233918128655</v>
      </c>
      <c r="H50" s="32">
        <f t="shared" si="3"/>
        <v>46.428571428571431</v>
      </c>
      <c r="I50" s="12">
        <v>405</v>
      </c>
      <c r="J50" s="32">
        <f>100*I50/$I$52</f>
        <v>5.6786315199102635</v>
      </c>
      <c r="K50" s="32">
        <f t="shared" si="4"/>
        <v>53.571428571428569</v>
      </c>
    </row>
    <row r="51" spans="1:11" s="6" customFormat="1" x14ac:dyDescent="0.25">
      <c r="A51" s="110"/>
      <c r="B51" s="8" t="s">
        <v>4</v>
      </c>
      <c r="C51" s="12">
        <v>258</v>
      </c>
      <c r="D51" s="15">
        <f t="shared" si="21"/>
        <v>2.1959315686441401</v>
      </c>
      <c r="E51" s="32">
        <f t="shared" si="1"/>
        <v>7.0331923060147419E-2</v>
      </c>
      <c r="F51" s="12">
        <v>132</v>
      </c>
      <c r="G51" s="32">
        <f t="shared" si="22"/>
        <v>2.8589993502274202</v>
      </c>
      <c r="H51" s="32">
        <f t="shared" si="3"/>
        <v>51.162790697674417</v>
      </c>
      <c r="I51" s="12">
        <v>126</v>
      </c>
      <c r="J51" s="32">
        <f>100*I51/$I$52</f>
        <v>1.7666853617498597</v>
      </c>
      <c r="K51" s="32">
        <f t="shared" si="4"/>
        <v>48.837209302325583</v>
      </c>
    </row>
    <row r="52" spans="1:11" s="6" customFormat="1" x14ac:dyDescent="0.25">
      <c r="A52" s="111"/>
      <c r="B52" s="8" t="s">
        <v>8</v>
      </c>
      <c r="C52" s="12">
        <v>11749</v>
      </c>
      <c r="D52" s="13">
        <f>100*C52/$C$52</f>
        <v>100</v>
      </c>
      <c r="E52" s="32">
        <f t="shared" si="1"/>
        <v>3.2028285427661709</v>
      </c>
      <c r="F52" s="12">
        <v>4617</v>
      </c>
      <c r="G52" s="35">
        <f t="shared" si="22"/>
        <v>100</v>
      </c>
      <c r="H52" s="32">
        <f t="shared" si="3"/>
        <v>39.29696144352711</v>
      </c>
      <c r="I52" s="12">
        <v>7132</v>
      </c>
      <c r="J52" s="35">
        <f>100*I52/$I$52</f>
        <v>100</v>
      </c>
      <c r="K52" s="32">
        <f t="shared" si="4"/>
        <v>60.70303855647289</v>
      </c>
    </row>
    <row r="53" spans="1:11" s="6" customFormat="1" x14ac:dyDescent="0.25">
      <c r="A53" s="109" t="s">
        <v>89</v>
      </c>
      <c r="B53" s="16" t="s">
        <v>72</v>
      </c>
      <c r="C53" s="17">
        <v>4783</v>
      </c>
      <c r="D53" s="30">
        <f>100*C53/$C$57</f>
        <v>61.724093431410502</v>
      </c>
      <c r="E53" s="31">
        <f t="shared" si="1"/>
        <v>1.3038666201421905</v>
      </c>
      <c r="F53" s="17">
        <v>1908</v>
      </c>
      <c r="G53" s="31">
        <f>100*F53/$F$57</f>
        <v>53.807106598984774</v>
      </c>
      <c r="H53" s="31">
        <f t="shared" si="3"/>
        <v>39.891281622412713</v>
      </c>
      <c r="I53" s="17">
        <v>2875</v>
      </c>
      <c r="J53" s="31">
        <f>100*I53/$I$57</f>
        <v>68.403521294313592</v>
      </c>
      <c r="K53" s="31">
        <f t="shared" si="4"/>
        <v>60.108718377587287</v>
      </c>
    </row>
    <row r="54" spans="1:11" s="6" customFormat="1" x14ac:dyDescent="0.25">
      <c r="A54" s="109"/>
      <c r="B54" s="16" t="s">
        <v>87</v>
      </c>
      <c r="C54" s="17">
        <v>2016</v>
      </c>
      <c r="D54" s="30">
        <f t="shared" ref="D54:D56" si="23">100*C54/$C$57</f>
        <v>26.016260162601625</v>
      </c>
      <c r="E54" s="31">
        <f t="shared" si="1"/>
        <v>0.54957037553975663</v>
      </c>
      <c r="F54" s="17">
        <v>1087</v>
      </c>
      <c r="G54" s="31">
        <f t="shared" ref="G54:G57" si="24">100*F54/$F$57</f>
        <v>30.654258319232937</v>
      </c>
      <c r="H54" s="31">
        <f t="shared" si="3"/>
        <v>53.918650793650791</v>
      </c>
      <c r="I54" s="17">
        <v>929</v>
      </c>
      <c r="J54" s="31">
        <f>100*I54/$I$57</f>
        <v>22.103259576492981</v>
      </c>
      <c r="K54" s="31">
        <f t="shared" si="4"/>
        <v>46.081349206349209</v>
      </c>
    </row>
    <row r="55" spans="1:11" s="6" customFormat="1" x14ac:dyDescent="0.25">
      <c r="A55" s="109"/>
      <c r="B55" s="16" t="s">
        <v>163</v>
      </c>
      <c r="C55" s="17">
        <v>764</v>
      </c>
      <c r="D55" s="30">
        <f t="shared" si="23"/>
        <v>9.8593366886049818</v>
      </c>
      <c r="E55" s="31">
        <f t="shared" si="1"/>
        <v>0.2082697256509792</v>
      </c>
      <c r="F55" s="17">
        <v>446</v>
      </c>
      <c r="G55" s="31">
        <f t="shared" si="24"/>
        <v>12.5775521714608</v>
      </c>
      <c r="H55" s="31">
        <f t="shared" si="3"/>
        <v>58.376963350785338</v>
      </c>
      <c r="I55" s="17">
        <v>318</v>
      </c>
      <c r="J55" s="31">
        <f>100*I55/$I$57</f>
        <v>7.5660242683797287</v>
      </c>
      <c r="K55" s="31">
        <f t="shared" si="4"/>
        <v>41.623036649214662</v>
      </c>
    </row>
    <row r="56" spans="1:11" s="6" customFormat="1" x14ac:dyDescent="0.25">
      <c r="A56" s="109"/>
      <c r="B56" s="16" t="s">
        <v>4</v>
      </c>
      <c r="C56" s="17">
        <v>186</v>
      </c>
      <c r="D56" s="30">
        <f t="shared" si="23"/>
        <v>2.4003097173828882</v>
      </c>
      <c r="E56" s="31">
        <f t="shared" si="1"/>
        <v>5.070440964801326E-2</v>
      </c>
      <c r="F56" s="17">
        <v>105</v>
      </c>
      <c r="G56" s="31">
        <f t="shared" si="24"/>
        <v>2.9610829103214891</v>
      </c>
      <c r="H56" s="31">
        <f t="shared" si="3"/>
        <v>56.451612903225808</v>
      </c>
      <c r="I56" s="17">
        <v>81</v>
      </c>
      <c r="J56" s="31">
        <f>100*I56/$I$57</f>
        <v>1.9271948608137044</v>
      </c>
      <c r="K56" s="31">
        <f t="shared" si="4"/>
        <v>43.548387096774192</v>
      </c>
    </row>
    <row r="57" spans="1:11" s="6" customFormat="1" x14ac:dyDescent="0.25">
      <c r="A57" s="109"/>
      <c r="B57" s="16" t="s">
        <v>8</v>
      </c>
      <c r="C57" s="17">
        <v>7749</v>
      </c>
      <c r="D57" s="17">
        <f>100*C57/$C$57</f>
        <v>100</v>
      </c>
      <c r="E57" s="31">
        <f t="shared" si="1"/>
        <v>2.1124111309809397</v>
      </c>
      <c r="F57" s="17">
        <v>3546</v>
      </c>
      <c r="G57" s="34">
        <f t="shared" si="24"/>
        <v>100</v>
      </c>
      <c r="H57" s="31">
        <f t="shared" si="3"/>
        <v>45.760743321718934</v>
      </c>
      <c r="I57" s="17">
        <v>4203</v>
      </c>
      <c r="J57" s="34">
        <f>100*I57/$I$57</f>
        <v>100</v>
      </c>
      <c r="K57" s="31">
        <f t="shared" si="4"/>
        <v>54.239256678281066</v>
      </c>
    </row>
    <row r="58" spans="1:11" s="6" customFormat="1" x14ac:dyDescent="0.25">
      <c r="A58" s="110" t="s">
        <v>107</v>
      </c>
      <c r="B58" s="29" t="s">
        <v>73</v>
      </c>
      <c r="C58" s="13">
        <v>4995</v>
      </c>
      <c r="D58" s="15">
        <f>100*C58/$C$62</f>
        <v>65.482433141059261</v>
      </c>
      <c r="E58" s="32">
        <f t="shared" si="1"/>
        <v>1.3616587429668077</v>
      </c>
      <c r="F58" s="13">
        <v>2620</v>
      </c>
      <c r="G58" s="32">
        <f>100*F58/$F$62</f>
        <v>64.595660749506905</v>
      </c>
      <c r="H58" s="32">
        <f t="shared" si="3"/>
        <v>52.452452452452455</v>
      </c>
      <c r="I58" s="13">
        <v>2375</v>
      </c>
      <c r="J58" s="32">
        <f>100*I58/$I$62</f>
        <v>66.489361702127653</v>
      </c>
      <c r="K58" s="32">
        <f t="shared" si="4"/>
        <v>47.547547547547545</v>
      </c>
    </row>
    <row r="59" spans="1:11" s="6" customFormat="1" x14ac:dyDescent="0.25">
      <c r="A59" s="110"/>
      <c r="B59" s="8" t="s">
        <v>165</v>
      </c>
      <c r="C59" s="12">
        <v>1764</v>
      </c>
      <c r="D59" s="15">
        <f t="shared" ref="D59:D62" si="25">100*C59/$C$62</f>
        <v>23.125327739905611</v>
      </c>
      <c r="E59" s="32">
        <f t="shared" si="1"/>
        <v>0.48087407859728704</v>
      </c>
      <c r="F59" s="12">
        <v>996</v>
      </c>
      <c r="G59" s="32">
        <f t="shared" ref="G59:G62" si="26">100*F59/$F$62</f>
        <v>24.556213017751478</v>
      </c>
      <c r="H59" s="32">
        <f t="shared" si="3"/>
        <v>56.462585034013607</v>
      </c>
      <c r="I59" s="12">
        <v>768</v>
      </c>
      <c r="J59" s="32">
        <f>100*I59/$I$62</f>
        <v>21.500559910414335</v>
      </c>
      <c r="K59" s="32">
        <f t="shared" si="4"/>
        <v>43.537414965986393</v>
      </c>
    </row>
    <row r="60" spans="1:11" s="6" customFormat="1" x14ac:dyDescent="0.25">
      <c r="A60" s="110"/>
      <c r="B60" s="8" t="s">
        <v>168</v>
      </c>
      <c r="C60" s="12">
        <v>767</v>
      </c>
      <c r="D60" s="15">
        <f t="shared" si="25"/>
        <v>10.055060304142632</v>
      </c>
      <c r="E60" s="32">
        <f>100*C60/$C$84</f>
        <v>0.20908753870981811</v>
      </c>
      <c r="F60" s="12">
        <v>370</v>
      </c>
      <c r="G60" s="32">
        <f t="shared" si="26"/>
        <v>9.1222879684418139</v>
      </c>
      <c r="H60" s="32">
        <f t="shared" si="3"/>
        <v>48.239895697522819</v>
      </c>
      <c r="I60" s="12">
        <v>397</v>
      </c>
      <c r="J60" s="32">
        <f>100*I60/$I$62</f>
        <v>11.114221724524077</v>
      </c>
      <c r="K60" s="32">
        <f t="shared" si="4"/>
        <v>51.760104302477181</v>
      </c>
    </row>
    <row r="61" spans="1:11" s="6" customFormat="1" x14ac:dyDescent="0.25">
      <c r="A61" s="110"/>
      <c r="B61" s="8" t="s">
        <v>4</v>
      </c>
      <c r="C61" s="12">
        <v>102</v>
      </c>
      <c r="D61" s="15">
        <f>100*C61/$C$62</f>
        <v>1.3371788148925012</v>
      </c>
      <c r="E61" s="32">
        <f t="shared" si="1"/>
        <v>2.7805644000523402E-2</v>
      </c>
      <c r="F61" s="12">
        <v>70</v>
      </c>
      <c r="G61" s="32">
        <f t="shared" si="26"/>
        <v>1.7258382642998027</v>
      </c>
      <c r="H61" s="32">
        <f t="shared" si="3"/>
        <v>68.627450980392155</v>
      </c>
      <c r="I61" s="12">
        <v>32</v>
      </c>
      <c r="J61" s="32">
        <f>100*I61/$I$62</f>
        <v>0.89585666293393063</v>
      </c>
      <c r="K61" s="32">
        <f t="shared" si="4"/>
        <v>31.372549019607842</v>
      </c>
    </row>
    <row r="62" spans="1:11" s="6" customFormat="1" x14ac:dyDescent="0.25">
      <c r="A62" s="111"/>
      <c r="B62" s="8" t="s">
        <v>8</v>
      </c>
      <c r="C62" s="12">
        <v>7628</v>
      </c>
      <c r="D62" s="13">
        <f t="shared" si="25"/>
        <v>100</v>
      </c>
      <c r="E62" s="32">
        <f t="shared" si="1"/>
        <v>2.0794260042744361</v>
      </c>
      <c r="F62" s="12">
        <v>4056</v>
      </c>
      <c r="G62" s="35">
        <f t="shared" si="26"/>
        <v>100</v>
      </c>
      <c r="H62" s="32">
        <f t="shared" si="3"/>
        <v>53.17252228631358</v>
      </c>
      <c r="I62" s="12">
        <v>3572</v>
      </c>
      <c r="J62" s="35">
        <f>100*I62/$I$62</f>
        <v>100</v>
      </c>
      <c r="K62" s="32">
        <f t="shared" si="4"/>
        <v>46.82747771368642</v>
      </c>
    </row>
    <row r="63" spans="1:11" s="6" customFormat="1" x14ac:dyDescent="0.25">
      <c r="A63" s="109" t="s">
        <v>121</v>
      </c>
      <c r="B63" s="16" t="s">
        <v>77</v>
      </c>
      <c r="C63" s="17">
        <v>3388</v>
      </c>
      <c r="D63" s="30">
        <f>100*C63/$C$67</f>
        <v>50.170294683844219</v>
      </c>
      <c r="E63" s="31">
        <f t="shared" si="1"/>
        <v>0.92358354778209095</v>
      </c>
      <c r="F63" s="17">
        <v>2898</v>
      </c>
      <c r="G63" s="31">
        <f>100*F63/$F$67</f>
        <v>50.391236306729262</v>
      </c>
      <c r="H63" s="31">
        <f t="shared" si="3"/>
        <v>85.537190082644628</v>
      </c>
      <c r="I63" s="17">
        <v>490</v>
      </c>
      <c r="J63" s="31">
        <f>100*I63/$I$67</f>
        <v>48.902195608782435</v>
      </c>
      <c r="K63" s="31">
        <f t="shared" si="4"/>
        <v>14.462809917355372</v>
      </c>
    </row>
    <row r="64" spans="1:11" s="6" customFormat="1" x14ac:dyDescent="0.25">
      <c r="A64" s="109"/>
      <c r="B64" s="16" t="s">
        <v>81</v>
      </c>
      <c r="C64" s="17">
        <v>1731</v>
      </c>
      <c r="D64" s="30">
        <f t="shared" ref="D64:D67" si="27">100*C64/$C$67</f>
        <v>25.633051976899157</v>
      </c>
      <c r="E64" s="31">
        <f t="shared" si="1"/>
        <v>0.47187813495005887</v>
      </c>
      <c r="F64" s="17">
        <v>1455</v>
      </c>
      <c r="G64" s="31">
        <f t="shared" ref="G64:G67" si="28">100*F64/$F$67</f>
        <v>25.299947835159102</v>
      </c>
      <c r="H64" s="31">
        <f t="shared" si="3"/>
        <v>84.055459272097053</v>
      </c>
      <c r="I64" s="17">
        <v>276</v>
      </c>
      <c r="J64" s="31">
        <f>100*I64/$I$67</f>
        <v>27.54491017964072</v>
      </c>
      <c r="K64" s="31">
        <f t="shared" si="4"/>
        <v>15.944540727902947</v>
      </c>
    </row>
    <row r="65" spans="1:11" s="6" customFormat="1" x14ac:dyDescent="0.25">
      <c r="A65" s="109"/>
      <c r="B65" s="16" t="s">
        <v>83</v>
      </c>
      <c r="C65" s="17">
        <v>1465</v>
      </c>
      <c r="D65" s="30">
        <f t="shared" si="27"/>
        <v>21.694061898415519</v>
      </c>
      <c r="E65" s="31">
        <f t="shared" si="1"/>
        <v>0.39936537706634101</v>
      </c>
      <c r="F65" s="17">
        <v>1264</v>
      </c>
      <c r="G65" s="31">
        <f t="shared" si="28"/>
        <v>21.978786298035125</v>
      </c>
      <c r="H65" s="31">
        <f t="shared" si="3"/>
        <v>86.279863481228674</v>
      </c>
      <c r="I65" s="17">
        <v>201</v>
      </c>
      <c r="J65" s="31">
        <f>100*I65/$I$67</f>
        <v>20.059880239520957</v>
      </c>
      <c r="K65" s="31">
        <f t="shared" si="4"/>
        <v>13.720136518771332</v>
      </c>
    </row>
    <row r="66" spans="1:11" s="6" customFormat="1" x14ac:dyDescent="0.25">
      <c r="A66" s="109"/>
      <c r="B66" s="16" t="s">
        <v>4</v>
      </c>
      <c r="C66" s="17">
        <v>169</v>
      </c>
      <c r="D66" s="30">
        <f t="shared" si="27"/>
        <v>2.5025914408411079</v>
      </c>
      <c r="E66" s="31">
        <f t="shared" si="1"/>
        <v>4.6070135647926024E-2</v>
      </c>
      <c r="F66" s="17">
        <v>134</v>
      </c>
      <c r="G66" s="31">
        <f t="shared" si="28"/>
        <v>2.3300295600765084</v>
      </c>
      <c r="H66" s="31">
        <f t="shared" si="3"/>
        <v>79.289940828402365</v>
      </c>
      <c r="I66" s="17">
        <v>35</v>
      </c>
      <c r="J66" s="31">
        <f>100*I66/$I$67</f>
        <v>3.4930139720558881</v>
      </c>
      <c r="K66" s="31">
        <f t="shared" si="4"/>
        <v>20.710059171597631</v>
      </c>
    </row>
    <row r="67" spans="1:11" s="6" customFormat="1" x14ac:dyDescent="0.25">
      <c r="A67" s="109"/>
      <c r="B67" s="16" t="s">
        <v>8</v>
      </c>
      <c r="C67" s="17">
        <v>6753</v>
      </c>
      <c r="D67" s="17">
        <f t="shared" si="27"/>
        <v>100</v>
      </c>
      <c r="E67" s="31">
        <f t="shared" si="1"/>
        <v>1.8408971954464168</v>
      </c>
      <c r="F67" s="17">
        <v>5751</v>
      </c>
      <c r="G67" s="34">
        <f t="shared" si="28"/>
        <v>100</v>
      </c>
      <c r="H67" s="31">
        <f t="shared" si="3"/>
        <v>85.162150155486444</v>
      </c>
      <c r="I67" s="17">
        <v>1002</v>
      </c>
      <c r="J67" s="34">
        <f>100*I67/$I$67</f>
        <v>100</v>
      </c>
      <c r="K67" s="31">
        <f t="shared" si="4"/>
        <v>14.837849844513549</v>
      </c>
    </row>
    <row r="68" spans="1:11" s="6" customFormat="1" x14ac:dyDescent="0.25">
      <c r="A68" s="110" t="s">
        <v>143</v>
      </c>
      <c r="B68" s="29" t="s">
        <v>72</v>
      </c>
      <c r="C68" s="13">
        <v>2839</v>
      </c>
      <c r="D68" s="15">
        <f>100*C68/$C$72</f>
        <v>50.256682598690034</v>
      </c>
      <c r="E68" s="32">
        <f t="shared" ref="E68:E84" si="29">100*C68/$C$84</f>
        <v>0.77392375801456803</v>
      </c>
      <c r="F68" s="13">
        <v>964</v>
      </c>
      <c r="G68" s="32">
        <f>100*F68/$F$72</f>
        <v>43.679202537381059</v>
      </c>
      <c r="H68" s="32">
        <f t="shared" ref="H68:H84" si="30">100*F68/C68</f>
        <v>33.955618175413875</v>
      </c>
      <c r="I68" s="13">
        <v>1875</v>
      </c>
      <c r="J68" s="32">
        <f>100*I68/$I$72</f>
        <v>54.474142940151076</v>
      </c>
      <c r="K68" s="32">
        <f t="shared" ref="K68:K84" si="31">100*I68/C68</f>
        <v>66.044381824586125</v>
      </c>
    </row>
    <row r="69" spans="1:11" s="6" customFormat="1" x14ac:dyDescent="0.25">
      <c r="A69" s="110"/>
      <c r="B69" s="8" t="s">
        <v>84</v>
      </c>
      <c r="C69" s="12">
        <v>2137</v>
      </c>
      <c r="D69" s="15">
        <f t="shared" ref="D69:D72" si="32">100*C69/$C$72</f>
        <v>37.829704372455303</v>
      </c>
      <c r="E69" s="32">
        <f t="shared" si="29"/>
        <v>0.58255550224625985</v>
      </c>
      <c r="F69" s="12">
        <v>966</v>
      </c>
      <c r="G69" s="32">
        <f t="shared" ref="G69:G72" si="33">100*F69/$F$72</f>
        <v>43.769823289533306</v>
      </c>
      <c r="H69" s="32">
        <f t="shared" si="30"/>
        <v>45.203556387459052</v>
      </c>
      <c r="I69" s="12">
        <v>1171</v>
      </c>
      <c r="J69" s="32">
        <f>100*I69/$I$72</f>
        <v>34.020918070889017</v>
      </c>
      <c r="K69" s="32">
        <f t="shared" si="31"/>
        <v>54.796443612540948</v>
      </c>
    </row>
    <row r="70" spans="1:11" s="6" customFormat="1" x14ac:dyDescent="0.25">
      <c r="A70" s="110"/>
      <c r="B70" s="8" t="s">
        <v>169</v>
      </c>
      <c r="C70" s="12">
        <v>494</v>
      </c>
      <c r="D70" s="15">
        <f t="shared" si="32"/>
        <v>8.7449106036466624</v>
      </c>
      <c r="E70" s="32">
        <f t="shared" si="29"/>
        <v>0.13466655035547609</v>
      </c>
      <c r="F70" s="12">
        <v>207</v>
      </c>
      <c r="G70" s="32">
        <f t="shared" si="33"/>
        <v>9.3792478477571368</v>
      </c>
      <c r="H70" s="32">
        <f t="shared" si="30"/>
        <v>41.902834008097166</v>
      </c>
      <c r="I70" s="12">
        <v>287</v>
      </c>
      <c r="J70" s="32">
        <f>100*I70/$I$72</f>
        <v>8.3381754793724578</v>
      </c>
      <c r="K70" s="32">
        <f t="shared" si="31"/>
        <v>58.097165991902834</v>
      </c>
    </row>
    <row r="71" spans="1:11" s="6" customFormat="1" x14ac:dyDescent="0.25">
      <c r="A71" s="110"/>
      <c r="B71" s="8" t="s">
        <v>4</v>
      </c>
      <c r="C71" s="12">
        <v>179</v>
      </c>
      <c r="D71" s="15">
        <f t="shared" si="32"/>
        <v>3.1687024252080014</v>
      </c>
      <c r="E71" s="32">
        <f t="shared" si="29"/>
        <v>4.8796179177389105E-2</v>
      </c>
      <c r="F71" s="12">
        <v>70</v>
      </c>
      <c r="G71" s="32">
        <f t="shared" si="33"/>
        <v>3.1717263253285002</v>
      </c>
      <c r="H71" s="32">
        <f t="shared" si="30"/>
        <v>39.106145251396647</v>
      </c>
      <c r="I71" s="12">
        <v>109</v>
      </c>
      <c r="J71" s="32">
        <f>100*I71/$I$72</f>
        <v>3.1667635095874491</v>
      </c>
      <c r="K71" s="32">
        <f t="shared" si="31"/>
        <v>60.893854748603353</v>
      </c>
    </row>
    <row r="72" spans="1:11" s="6" customFormat="1" x14ac:dyDescent="0.25">
      <c r="A72" s="111"/>
      <c r="B72" s="8" t="s">
        <v>8</v>
      </c>
      <c r="C72" s="12">
        <v>5649</v>
      </c>
      <c r="D72" s="13">
        <f t="shared" si="32"/>
        <v>100</v>
      </c>
      <c r="E72" s="32">
        <f t="shared" si="29"/>
        <v>1.539941989793693</v>
      </c>
      <c r="F72" s="12">
        <v>2207</v>
      </c>
      <c r="G72" s="35">
        <f t="shared" si="33"/>
        <v>100</v>
      </c>
      <c r="H72" s="32">
        <f t="shared" si="30"/>
        <v>39.068861745441673</v>
      </c>
      <c r="I72" s="12">
        <v>3442</v>
      </c>
      <c r="J72" s="35">
        <f>100*I72/$I$72</f>
        <v>100</v>
      </c>
      <c r="K72" s="32">
        <f t="shared" si="31"/>
        <v>60.931138254558327</v>
      </c>
    </row>
    <row r="73" spans="1:11" s="6" customFormat="1" x14ac:dyDescent="0.25">
      <c r="A73" s="109" t="s">
        <v>160</v>
      </c>
      <c r="B73" s="16" t="s">
        <v>166</v>
      </c>
      <c r="C73" s="17">
        <v>2153</v>
      </c>
      <c r="D73" s="30">
        <f>100*C73/$C$77</f>
        <v>47.918985087914535</v>
      </c>
      <c r="E73" s="31">
        <f t="shared" si="29"/>
        <v>0.58691717189340076</v>
      </c>
      <c r="F73" s="17">
        <v>1627</v>
      </c>
      <c r="G73" s="31">
        <f>100*F73/$F$77</f>
        <v>49.938612645794969</v>
      </c>
      <c r="H73" s="31">
        <f t="shared" si="30"/>
        <v>75.56897352531351</v>
      </c>
      <c r="I73" s="17">
        <v>526</v>
      </c>
      <c r="J73" s="31">
        <f>100*I73/$I$77</f>
        <v>42.59109311740891</v>
      </c>
      <c r="K73" s="31">
        <f t="shared" si="31"/>
        <v>24.431026474686483</v>
      </c>
    </row>
    <row r="74" spans="1:11" s="6" customFormat="1" x14ac:dyDescent="0.25">
      <c r="A74" s="109"/>
      <c r="B74" s="16" t="s">
        <v>75</v>
      </c>
      <c r="C74" s="17">
        <v>1434</v>
      </c>
      <c r="D74" s="30">
        <f t="shared" ref="D74:D77" si="34">100*C74/$C$77</f>
        <v>31.916314266636991</v>
      </c>
      <c r="E74" s="31">
        <f t="shared" si="29"/>
        <v>0.39091464212500543</v>
      </c>
      <c r="F74" s="17">
        <v>1006</v>
      </c>
      <c r="G74" s="31">
        <f t="shared" ref="G74:G77" si="35">100*F74/$F$77</f>
        <v>30.877839165131984</v>
      </c>
      <c r="H74" s="31">
        <f t="shared" si="30"/>
        <v>70.153417015341702</v>
      </c>
      <c r="I74" s="17">
        <v>428</v>
      </c>
      <c r="J74" s="31">
        <f>100*I74/$I$77</f>
        <v>34.655870445344128</v>
      </c>
      <c r="K74" s="31">
        <f t="shared" si="31"/>
        <v>29.846582984658298</v>
      </c>
    </row>
    <row r="75" spans="1:11" s="6" customFormat="1" x14ac:dyDescent="0.25">
      <c r="A75" s="109"/>
      <c r="B75" s="16" t="s">
        <v>87</v>
      </c>
      <c r="C75" s="17">
        <v>755</v>
      </c>
      <c r="D75" s="30">
        <f t="shared" si="34"/>
        <v>16.803917204540397</v>
      </c>
      <c r="E75" s="31">
        <f t="shared" si="29"/>
        <v>0.20581628647446243</v>
      </c>
      <c r="F75" s="17">
        <v>522</v>
      </c>
      <c r="G75" s="31">
        <f t="shared" si="35"/>
        <v>16.022099447513813</v>
      </c>
      <c r="H75" s="31">
        <f t="shared" si="30"/>
        <v>69.139072847682115</v>
      </c>
      <c r="I75" s="17">
        <v>233</v>
      </c>
      <c r="J75" s="31">
        <f>100*I75/$I$77</f>
        <v>18.866396761133604</v>
      </c>
      <c r="K75" s="31">
        <f t="shared" si="31"/>
        <v>30.860927152317881</v>
      </c>
    </row>
    <row r="76" spans="1:11" s="6" customFormat="1" x14ac:dyDescent="0.25">
      <c r="A76" s="109"/>
      <c r="B76" s="16" t="s">
        <v>4</v>
      </c>
      <c r="C76" s="17">
        <v>151</v>
      </c>
      <c r="D76" s="30">
        <f t="shared" si="34"/>
        <v>3.3607834409080795</v>
      </c>
      <c r="E76" s="31">
        <f t="shared" si="29"/>
        <v>4.1163257294892487E-2</v>
      </c>
      <c r="F76" s="17">
        <v>103</v>
      </c>
      <c r="G76" s="31">
        <f t="shared" si="35"/>
        <v>3.1614487415592389</v>
      </c>
      <c r="H76" s="31">
        <f t="shared" si="30"/>
        <v>68.211920529801318</v>
      </c>
      <c r="I76" s="17">
        <v>48</v>
      </c>
      <c r="J76" s="31">
        <f>100*I76/$I$77</f>
        <v>3.8866396761133601</v>
      </c>
      <c r="K76" s="31">
        <f t="shared" si="31"/>
        <v>31.788079470198674</v>
      </c>
    </row>
    <row r="77" spans="1:11" s="6" customFormat="1" x14ac:dyDescent="0.25">
      <c r="A77" s="109"/>
      <c r="B77" s="16" t="s">
        <v>8</v>
      </c>
      <c r="C77" s="17">
        <v>4493</v>
      </c>
      <c r="D77" s="17">
        <f t="shared" si="34"/>
        <v>100</v>
      </c>
      <c r="E77" s="31">
        <f t="shared" si="29"/>
        <v>1.2248113577877611</v>
      </c>
      <c r="F77" s="17">
        <v>3258</v>
      </c>
      <c r="G77" s="34">
        <f t="shared" si="35"/>
        <v>100</v>
      </c>
      <c r="H77" s="31">
        <f t="shared" si="30"/>
        <v>72.51279768528822</v>
      </c>
      <c r="I77" s="17">
        <v>1235</v>
      </c>
      <c r="J77" s="34">
        <f>100*I77/$I$77</f>
        <v>100</v>
      </c>
      <c r="K77" s="31">
        <f t="shared" si="31"/>
        <v>27.487202314711773</v>
      </c>
    </row>
    <row r="78" spans="1:11" s="6" customFormat="1" x14ac:dyDescent="0.25">
      <c r="A78" s="110" t="s">
        <v>161</v>
      </c>
      <c r="B78" s="29" t="s">
        <v>168</v>
      </c>
      <c r="C78" s="13">
        <v>2133</v>
      </c>
      <c r="D78" s="15">
        <f>100*C78/$C$82</f>
        <v>52.037082215174436</v>
      </c>
      <c r="E78" s="32">
        <f t="shared" si="29"/>
        <v>0.58146508483447468</v>
      </c>
      <c r="F78" s="13">
        <v>1205</v>
      </c>
      <c r="G78" s="32">
        <f>100*F78/$F$82</f>
        <v>53.200883002207505</v>
      </c>
      <c r="H78" s="32">
        <f t="shared" si="30"/>
        <v>56.493202062822313</v>
      </c>
      <c r="I78" s="13">
        <v>928</v>
      </c>
      <c r="J78" s="32">
        <f>100*I78/$I$82</f>
        <v>50.599781897491823</v>
      </c>
      <c r="K78" s="32">
        <f t="shared" si="31"/>
        <v>43.506797937177687</v>
      </c>
    </row>
    <row r="79" spans="1:11" s="6" customFormat="1" x14ac:dyDescent="0.25">
      <c r="A79" s="110"/>
      <c r="B79" s="8" t="s">
        <v>75</v>
      </c>
      <c r="C79" s="12">
        <v>1068</v>
      </c>
      <c r="D79" s="15">
        <f t="shared" ref="D79:D82" si="36">100*C79/$C$82</f>
        <v>26.055135398877773</v>
      </c>
      <c r="E79" s="32">
        <f t="shared" si="29"/>
        <v>0.29114144894665678</v>
      </c>
      <c r="F79" s="12">
        <v>570</v>
      </c>
      <c r="G79" s="32">
        <f t="shared" ref="G79:G82" si="37">100*F79/$F$82</f>
        <v>25.165562913907284</v>
      </c>
      <c r="H79" s="32">
        <f t="shared" si="30"/>
        <v>53.370786516853933</v>
      </c>
      <c r="I79" s="12">
        <v>498</v>
      </c>
      <c r="J79" s="32">
        <f>100*I79/$I$82</f>
        <v>27.153762268266085</v>
      </c>
      <c r="K79" s="32">
        <f t="shared" si="31"/>
        <v>46.629213483146067</v>
      </c>
    </row>
    <row r="80" spans="1:11" s="6" customFormat="1" x14ac:dyDescent="0.25">
      <c r="A80" s="110"/>
      <c r="B80" s="8" t="s">
        <v>84</v>
      </c>
      <c r="C80" s="12">
        <v>739</v>
      </c>
      <c r="D80" s="15">
        <f t="shared" si="36"/>
        <v>18.028787509148572</v>
      </c>
      <c r="E80" s="32">
        <f t="shared" si="29"/>
        <v>0.20145461682732149</v>
      </c>
      <c r="F80" s="12">
        <v>393</v>
      </c>
      <c r="G80" s="32">
        <f t="shared" si="37"/>
        <v>17.350993377483444</v>
      </c>
      <c r="H80" s="32">
        <f t="shared" si="30"/>
        <v>53.179972936400539</v>
      </c>
      <c r="I80" s="12">
        <v>346</v>
      </c>
      <c r="J80" s="32">
        <f>100*I80/$I$82</f>
        <v>18.865866957470011</v>
      </c>
      <c r="K80" s="32">
        <f t="shared" si="31"/>
        <v>46.820027063599461</v>
      </c>
    </row>
    <row r="81" spans="1:11" s="6" customFormat="1" x14ac:dyDescent="0.25">
      <c r="A81" s="110"/>
      <c r="B81" s="8" t="s">
        <v>4</v>
      </c>
      <c r="C81" s="12">
        <v>159</v>
      </c>
      <c r="D81" s="15">
        <f t="shared" si="36"/>
        <v>3.8789948767992195</v>
      </c>
      <c r="E81" s="32">
        <f t="shared" si="29"/>
        <v>4.3344092118462949E-2</v>
      </c>
      <c r="F81" s="12">
        <v>97</v>
      </c>
      <c r="G81" s="32">
        <f t="shared" si="37"/>
        <v>4.2825607064017657</v>
      </c>
      <c r="H81" s="32">
        <f t="shared" si="30"/>
        <v>61.0062893081761</v>
      </c>
      <c r="I81" s="12">
        <v>62</v>
      </c>
      <c r="J81" s="32">
        <f>100*I81/$I$82</f>
        <v>3.3805888767720829</v>
      </c>
      <c r="K81" s="32">
        <f t="shared" si="31"/>
        <v>38.9937106918239</v>
      </c>
    </row>
    <row r="82" spans="1:11" s="6" customFormat="1" x14ac:dyDescent="0.25">
      <c r="A82" s="111"/>
      <c r="B82" s="8" t="s">
        <v>8</v>
      </c>
      <c r="C82" s="12">
        <v>4099</v>
      </c>
      <c r="D82" s="13">
        <f t="shared" si="36"/>
        <v>100</v>
      </c>
      <c r="E82" s="32">
        <f t="shared" si="29"/>
        <v>1.1174052427269159</v>
      </c>
      <c r="F82" s="12">
        <v>2265</v>
      </c>
      <c r="G82" s="35">
        <f t="shared" si="37"/>
        <v>100</v>
      </c>
      <c r="H82" s="32">
        <f t="shared" si="30"/>
        <v>55.257379848743597</v>
      </c>
      <c r="I82" s="12">
        <v>1834</v>
      </c>
      <c r="J82" s="35">
        <f>100*I82/$I$82</f>
        <v>100</v>
      </c>
      <c r="K82" s="32">
        <f t="shared" si="31"/>
        <v>44.742620151256403</v>
      </c>
    </row>
    <row r="83" spans="1:11" x14ac:dyDescent="0.25">
      <c r="A83" s="99" t="s">
        <v>4</v>
      </c>
      <c r="B83" s="100"/>
      <c r="C83" s="17">
        <v>68892</v>
      </c>
      <c r="D83" s="20">
        <f>100*C83/$C$83</f>
        <v>100</v>
      </c>
      <c r="E83" s="19">
        <f t="shared" si="29"/>
        <v>18.78025908317704</v>
      </c>
      <c r="F83" s="17">
        <v>41901</v>
      </c>
      <c r="G83" s="34">
        <f>100*F83/$F$83</f>
        <v>100</v>
      </c>
      <c r="H83" s="19">
        <f t="shared" si="30"/>
        <v>60.821285490332691</v>
      </c>
      <c r="I83" s="17">
        <v>26991</v>
      </c>
      <c r="J83" s="34">
        <f>100*I83/$I$83</f>
        <v>100</v>
      </c>
      <c r="K83" s="19">
        <f t="shared" si="31"/>
        <v>39.178714509667309</v>
      </c>
    </row>
    <row r="84" spans="1:11" x14ac:dyDescent="0.25">
      <c r="A84" s="112" t="s">
        <v>1</v>
      </c>
      <c r="B84" s="112"/>
      <c r="C84" s="2">
        <v>366832</v>
      </c>
      <c r="D84" s="33">
        <f>100*C84/$C$84</f>
        <v>100</v>
      </c>
      <c r="E84" s="33">
        <f t="shared" si="29"/>
        <v>100</v>
      </c>
      <c r="F84" s="2">
        <v>206665</v>
      </c>
      <c r="G84" s="33">
        <f>100*F84/$F$84</f>
        <v>100</v>
      </c>
      <c r="H84" s="36">
        <f t="shared" si="30"/>
        <v>56.337778601648708</v>
      </c>
      <c r="I84" s="2">
        <v>160167</v>
      </c>
      <c r="J84" s="33">
        <f>100*I84/$I$84</f>
        <v>100</v>
      </c>
      <c r="K84" s="36">
        <f t="shared" si="31"/>
        <v>43.662221398351292</v>
      </c>
    </row>
    <row r="85" spans="1:11" x14ac:dyDescent="0.25">
      <c r="A85" s="10" t="s">
        <v>162</v>
      </c>
      <c r="B85" s="10"/>
      <c r="C85" s="10"/>
      <c r="F85" s="10"/>
      <c r="I85" s="10"/>
    </row>
    <row r="86" spans="1:11" x14ac:dyDescent="0.25">
      <c r="A86" s="14" t="s">
        <v>7</v>
      </c>
      <c r="B86" s="14"/>
      <c r="C86" s="14"/>
      <c r="F86" s="14"/>
      <c r="I86" s="14"/>
    </row>
    <row r="87" spans="1:11" x14ac:dyDescent="0.25">
      <c r="A87" s="14" t="s">
        <v>2</v>
      </c>
      <c r="B87" s="11"/>
      <c r="C87" s="11"/>
      <c r="F87" s="11"/>
      <c r="I87" s="11"/>
    </row>
    <row r="88" spans="1:11" x14ac:dyDescent="0.25">
      <c r="A88" s="62" t="s">
        <v>234</v>
      </c>
      <c r="B88" s="6"/>
      <c r="C88" s="6"/>
      <c r="F88" s="6"/>
      <c r="I88" s="6"/>
    </row>
  </sheetData>
  <mergeCells count="18">
    <mergeCell ref="A84:B84"/>
    <mergeCell ref="A13:A17"/>
    <mergeCell ref="A18:A22"/>
    <mergeCell ref="A23:A27"/>
    <mergeCell ref="A58:A62"/>
    <mergeCell ref="A63:A67"/>
    <mergeCell ref="A48:A52"/>
    <mergeCell ref="A53:A57"/>
    <mergeCell ref="A68:A72"/>
    <mergeCell ref="A73:A77"/>
    <mergeCell ref="A78:A82"/>
    <mergeCell ref="A83:B83"/>
    <mergeCell ref="A43:A47"/>
    <mergeCell ref="A3:A7"/>
    <mergeCell ref="A8:A12"/>
    <mergeCell ref="A28:A32"/>
    <mergeCell ref="A33:A37"/>
    <mergeCell ref="A38:A4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zoomScale="55" zoomScaleNormal="55" workbookViewId="0">
      <pane xSplit="2" ySplit="2" topLeftCell="E69" activePane="bottomRight" state="frozen"/>
      <selection pane="topRight" activeCell="C1" sqref="C1"/>
      <selection pane="bottomLeft" activeCell="A3" sqref="A3"/>
      <selection pane="bottomRight" activeCell="A87" sqref="A87"/>
    </sheetView>
  </sheetViews>
  <sheetFormatPr baseColWidth="10" defaultRowHeight="15" x14ac:dyDescent="0.25"/>
  <cols>
    <col min="1" max="1" width="39.42578125" style="4" customWidth="1"/>
    <col min="2" max="2" width="60.140625" style="4" customWidth="1"/>
    <col min="3" max="3" width="20.28515625" style="4" bestFit="1" customWidth="1"/>
    <col min="4" max="4" width="15" style="4" bestFit="1" customWidth="1"/>
    <col min="5" max="5" width="13.85546875" style="4" bestFit="1" customWidth="1"/>
    <col min="6" max="6" width="14" style="4" bestFit="1" customWidth="1"/>
    <col min="7" max="7" width="11" style="4" bestFit="1" customWidth="1"/>
    <col min="8" max="8" width="11.42578125" style="4"/>
    <col min="9" max="9" width="14" style="4" bestFit="1" customWidth="1"/>
    <col min="10" max="10" width="11" style="4" bestFit="1" customWidth="1"/>
    <col min="11" max="11" width="11.42578125" style="4"/>
    <col min="12" max="12" width="14" style="4" bestFit="1" customWidth="1"/>
    <col min="13" max="13" width="11" style="4" bestFit="1" customWidth="1"/>
    <col min="14" max="14" width="11.42578125" style="4"/>
    <col min="15" max="15" width="14" style="4" bestFit="1" customWidth="1"/>
    <col min="16" max="16384" width="11.42578125" style="4"/>
  </cols>
  <sheetData>
    <row r="1" spans="1:15" ht="15.75" x14ac:dyDescent="0.25">
      <c r="A1" s="5" t="s">
        <v>210</v>
      </c>
      <c r="B1" s="7"/>
      <c r="C1" s="7"/>
    </row>
    <row r="2" spans="1:15" ht="120" x14ac:dyDescent="0.25">
      <c r="A2" s="23" t="s">
        <v>5</v>
      </c>
      <c r="B2" s="23" t="s">
        <v>6</v>
      </c>
      <c r="C2" s="23" t="s">
        <v>0</v>
      </c>
      <c r="D2" s="23" t="s">
        <v>41</v>
      </c>
      <c r="E2" s="23" t="s">
        <v>45</v>
      </c>
      <c r="F2" s="23" t="s">
        <v>46</v>
      </c>
      <c r="G2" s="23" t="s">
        <v>42</v>
      </c>
      <c r="H2" s="23" t="s">
        <v>47</v>
      </c>
      <c r="I2" s="23" t="s">
        <v>48</v>
      </c>
      <c r="J2" s="23" t="s">
        <v>43</v>
      </c>
      <c r="K2" s="23" t="s">
        <v>60</v>
      </c>
      <c r="L2" s="23" t="s">
        <v>50</v>
      </c>
      <c r="M2" s="23" t="s">
        <v>44</v>
      </c>
      <c r="N2" s="23" t="s">
        <v>51</v>
      </c>
      <c r="O2" s="23" t="s">
        <v>52</v>
      </c>
    </row>
    <row r="3" spans="1:15" s="6" customFormat="1" ht="15" customHeight="1" x14ac:dyDescent="0.25">
      <c r="A3" s="109" t="s">
        <v>90</v>
      </c>
      <c r="B3" s="16" t="s">
        <v>74</v>
      </c>
      <c r="C3" s="17">
        <v>44948</v>
      </c>
      <c r="D3" s="17">
        <v>16078</v>
      </c>
      <c r="E3" s="31">
        <f>100*D3/$D$7</f>
        <v>37.14965687746944</v>
      </c>
      <c r="F3" s="31">
        <f t="shared" ref="F3:F34" si="0">100*D3/C3</f>
        <v>35.770223369226663</v>
      </c>
      <c r="G3" s="17">
        <v>7013</v>
      </c>
      <c r="H3" s="31">
        <f>100*G3/$G$7</f>
        <v>44.969541519717858</v>
      </c>
      <c r="I3" s="31">
        <f t="shared" ref="I3:I34" si="1">100*G3/C3</f>
        <v>15.602473969920798</v>
      </c>
      <c r="J3" s="17">
        <v>11377</v>
      </c>
      <c r="K3" s="31">
        <f>100*J3/$J$7</f>
        <v>46.092452295101893</v>
      </c>
      <c r="L3" s="31">
        <f>100*J3/C3</f>
        <v>25.311471033193914</v>
      </c>
      <c r="M3" s="17">
        <v>9842</v>
      </c>
      <c r="N3" s="31">
        <f>100*M3/$M$7</f>
        <v>49.09462762508106</v>
      </c>
      <c r="O3" s="31">
        <f>100*M3/C3</f>
        <v>21.896413633532081</v>
      </c>
    </row>
    <row r="4" spans="1:15" s="6" customFormat="1" x14ac:dyDescent="0.25">
      <c r="A4" s="109"/>
      <c r="B4" s="16" t="s">
        <v>72</v>
      </c>
      <c r="C4" s="17">
        <v>39070</v>
      </c>
      <c r="D4" s="17">
        <v>19785</v>
      </c>
      <c r="E4" s="31">
        <f t="shared" ref="E4:E7" si="2">100*D4/$D$7</f>
        <v>45.715011899535568</v>
      </c>
      <c r="F4" s="31">
        <f t="shared" si="0"/>
        <v>50.639877143588429</v>
      </c>
      <c r="G4" s="17">
        <v>5328</v>
      </c>
      <c r="H4" s="31">
        <f>100*G4/$G$7</f>
        <v>34.164796409105485</v>
      </c>
      <c r="I4" s="31">
        <f t="shared" si="1"/>
        <v>13.637061684156642</v>
      </c>
      <c r="J4" s="17">
        <v>7774</v>
      </c>
      <c r="K4" s="31">
        <f>100*J4/$J$7</f>
        <v>31.49536117975935</v>
      </c>
      <c r="L4" s="31">
        <f t="shared" ref="L4:L67" si="3">100*J4/C4</f>
        <v>19.897619657025849</v>
      </c>
      <c r="M4" s="17">
        <v>5728</v>
      </c>
      <c r="N4" s="31">
        <f>100*M4/$M$7</f>
        <v>28.572853793585075</v>
      </c>
      <c r="O4" s="31">
        <f t="shared" ref="O4:O67" si="4">100*M4/C4</f>
        <v>14.660865113898131</v>
      </c>
    </row>
    <row r="5" spans="1:15" s="6" customFormat="1" x14ac:dyDescent="0.25">
      <c r="A5" s="109"/>
      <c r="B5" s="16" t="s">
        <v>75</v>
      </c>
      <c r="C5" s="17">
        <v>19832</v>
      </c>
      <c r="D5" s="17">
        <v>7004</v>
      </c>
      <c r="E5" s="31">
        <f t="shared" si="2"/>
        <v>16.183368377273041</v>
      </c>
      <c r="F5" s="31">
        <f t="shared" si="0"/>
        <v>35.316659943525615</v>
      </c>
      <c r="G5" s="17">
        <v>3083</v>
      </c>
      <c r="H5" s="31">
        <f>100*G5/$G$7</f>
        <v>19.769156781019557</v>
      </c>
      <c r="I5" s="31">
        <f t="shared" si="1"/>
        <v>15.545582896329165</v>
      </c>
      <c r="J5" s="17">
        <v>5220</v>
      </c>
      <c r="K5" s="31">
        <f>100*J5/$J$7</f>
        <v>21.1481586517036</v>
      </c>
      <c r="L5" s="31">
        <f t="shared" si="3"/>
        <v>26.321097216619606</v>
      </c>
      <c r="M5" s="17">
        <v>4253</v>
      </c>
      <c r="N5" s="31">
        <f>100*M5/$M$7</f>
        <v>21.215144410635009</v>
      </c>
      <c r="O5" s="31">
        <f t="shared" si="4"/>
        <v>21.445139169019765</v>
      </c>
    </row>
    <row r="6" spans="1:15" s="6" customFormat="1" x14ac:dyDescent="0.25">
      <c r="A6" s="109"/>
      <c r="B6" s="16" t="s">
        <v>4</v>
      </c>
      <c r="C6" s="17">
        <v>1143</v>
      </c>
      <c r="D6" s="17">
        <f>D7-SUM(D3:D5)</f>
        <v>412</v>
      </c>
      <c r="E6" s="31">
        <f t="shared" si="2"/>
        <v>0.95196284572194367</v>
      </c>
      <c r="F6" s="31">
        <f t="shared" si="0"/>
        <v>36.045494313210845</v>
      </c>
      <c r="G6" s="17">
        <f>G7-SUM(G3:G5)</f>
        <v>171</v>
      </c>
      <c r="H6" s="31">
        <f>100*G6/$G$7</f>
        <v>1.0965052901571017</v>
      </c>
      <c r="I6" s="31">
        <f t="shared" si="1"/>
        <v>14.960629921259843</v>
      </c>
      <c r="J6" s="17">
        <f>J7-SUM(J3:J5)</f>
        <v>312</v>
      </c>
      <c r="K6" s="31">
        <f>100*J6/$J$7</f>
        <v>1.2640278734351578</v>
      </c>
      <c r="L6" s="31">
        <f t="shared" si="3"/>
        <v>27.296587926509186</v>
      </c>
      <c r="M6" s="17">
        <f>M7-SUM(M3:M5)</f>
        <v>224</v>
      </c>
      <c r="N6" s="31">
        <f>100*M6/$M$7</f>
        <v>1.1173741706988576</v>
      </c>
      <c r="O6" s="31">
        <f t="shared" si="4"/>
        <v>19.597550306211723</v>
      </c>
    </row>
    <row r="7" spans="1:15" s="6" customFormat="1" x14ac:dyDescent="0.25">
      <c r="A7" s="109"/>
      <c r="B7" s="16" t="s">
        <v>8</v>
      </c>
      <c r="C7" s="17">
        <v>104993</v>
      </c>
      <c r="D7" s="17">
        <v>43279</v>
      </c>
      <c r="E7" s="34">
        <f t="shared" si="2"/>
        <v>100</v>
      </c>
      <c r="F7" s="31">
        <f t="shared" si="0"/>
        <v>41.220843294314861</v>
      </c>
      <c r="G7" s="17">
        <v>15595</v>
      </c>
      <c r="H7" s="34">
        <f>100*G7/$G$7</f>
        <v>100</v>
      </c>
      <c r="I7" s="31">
        <f t="shared" si="1"/>
        <v>14.853371177126094</v>
      </c>
      <c r="J7" s="17">
        <v>24683</v>
      </c>
      <c r="K7" s="34">
        <f>100*J7/$J$7</f>
        <v>100</v>
      </c>
      <c r="L7" s="31">
        <f t="shared" si="3"/>
        <v>23.509186326707496</v>
      </c>
      <c r="M7" s="17">
        <v>20047</v>
      </c>
      <c r="N7" s="34">
        <f>100*M7/$M$7</f>
        <v>100</v>
      </c>
      <c r="O7" s="31">
        <f t="shared" si="4"/>
        <v>19.093653862638462</v>
      </c>
    </row>
    <row r="8" spans="1:15" s="6" customFormat="1" ht="15" customHeight="1" x14ac:dyDescent="0.25">
      <c r="A8" s="110" t="s">
        <v>105</v>
      </c>
      <c r="B8" s="64" t="s">
        <v>73</v>
      </c>
      <c r="C8" s="13">
        <v>20717</v>
      </c>
      <c r="D8" s="13">
        <v>8884</v>
      </c>
      <c r="E8" s="32">
        <f>100*D8/$D$12</f>
        <v>65.963765963765965</v>
      </c>
      <c r="F8" s="32">
        <f t="shared" si="0"/>
        <v>42.882656755321719</v>
      </c>
      <c r="G8" s="13">
        <v>2761</v>
      </c>
      <c r="H8" s="32">
        <f>100*G8/$G$12</f>
        <v>72.753623188405797</v>
      </c>
      <c r="I8" s="32">
        <f t="shared" si="1"/>
        <v>13.327219191967949</v>
      </c>
      <c r="J8" s="13">
        <v>5018</v>
      </c>
      <c r="K8" s="32">
        <f>100*J8/$J$12</f>
        <v>71.07648725212465</v>
      </c>
      <c r="L8" s="32">
        <f t="shared" si="3"/>
        <v>24.221653714340878</v>
      </c>
      <c r="M8" s="13">
        <v>3800</v>
      </c>
      <c r="N8" s="32">
        <f>100*M8/$M$12</f>
        <v>71.161048689138582</v>
      </c>
      <c r="O8" s="32">
        <f t="shared" si="4"/>
        <v>18.342424096152918</v>
      </c>
    </row>
    <row r="9" spans="1:15" s="6" customFormat="1" x14ac:dyDescent="0.25">
      <c r="A9" s="110"/>
      <c r="B9" s="8" t="s">
        <v>76</v>
      </c>
      <c r="C9" s="12">
        <v>7443</v>
      </c>
      <c r="D9" s="12">
        <v>3535</v>
      </c>
      <c r="E9" s="32">
        <f t="shared" ref="E9:E12" si="5">100*D9/$D$12</f>
        <v>26.247401247401246</v>
      </c>
      <c r="F9" s="32">
        <f t="shared" si="0"/>
        <v>47.49428993685342</v>
      </c>
      <c r="G9" s="12">
        <v>839</v>
      </c>
      <c r="H9" s="32">
        <f>100*G9/$G$12</f>
        <v>22.108036890645586</v>
      </c>
      <c r="I9" s="32">
        <f t="shared" si="1"/>
        <v>11.272336423485154</v>
      </c>
      <c r="J9" s="12">
        <v>1689</v>
      </c>
      <c r="K9" s="32">
        <f>100*J9/$J$12</f>
        <v>23.923512747875353</v>
      </c>
      <c r="L9" s="32">
        <f t="shared" si="3"/>
        <v>22.692462716646514</v>
      </c>
      <c r="M9" s="12">
        <v>1281</v>
      </c>
      <c r="N9" s="32">
        <f>100*M9/$M$12</f>
        <v>23.988764044943821</v>
      </c>
      <c r="O9" s="32">
        <f t="shared" si="4"/>
        <v>17.210802095929061</v>
      </c>
    </row>
    <row r="10" spans="1:15" s="6" customFormat="1" x14ac:dyDescent="0.25">
      <c r="A10" s="110"/>
      <c r="B10" s="8" t="s">
        <v>167</v>
      </c>
      <c r="C10" s="12">
        <v>1567</v>
      </c>
      <c r="D10" s="12">
        <v>907</v>
      </c>
      <c r="E10" s="32">
        <f t="shared" si="5"/>
        <v>6.7344817344817347</v>
      </c>
      <c r="F10" s="32">
        <f t="shared" si="0"/>
        <v>57.88130185067007</v>
      </c>
      <c r="G10" s="12">
        <v>168</v>
      </c>
      <c r="H10" s="32">
        <f>100*G10/$G$12</f>
        <v>4.4268774703557314</v>
      </c>
      <c r="I10" s="32">
        <f t="shared" si="1"/>
        <v>10.721123165283982</v>
      </c>
      <c r="J10" s="12">
        <v>280</v>
      </c>
      <c r="K10" s="32">
        <f>100*J10/$J$12</f>
        <v>3.9660056657223794</v>
      </c>
      <c r="L10" s="32">
        <f t="shared" si="3"/>
        <v>17.868538608806638</v>
      </c>
      <c r="M10" s="12">
        <v>191</v>
      </c>
      <c r="N10" s="32">
        <f>100*M10/$M$12</f>
        <v>3.5767790262172285</v>
      </c>
      <c r="O10" s="32">
        <f t="shared" si="4"/>
        <v>12.188895979578813</v>
      </c>
    </row>
    <row r="11" spans="1:15" s="6" customFormat="1" x14ac:dyDescent="0.25">
      <c r="A11" s="110"/>
      <c r="B11" s="8" t="s">
        <v>4</v>
      </c>
      <c r="C11" s="12">
        <v>317</v>
      </c>
      <c r="D11" s="12">
        <f>D12-SUM(D8:D10)</f>
        <v>142</v>
      </c>
      <c r="E11" s="32">
        <f t="shared" si="5"/>
        <v>1.0543510543510544</v>
      </c>
      <c r="F11" s="32">
        <f t="shared" si="0"/>
        <v>44.794952681388011</v>
      </c>
      <c r="G11" s="12">
        <f>G12-SUM(G8:G10)</f>
        <v>27</v>
      </c>
      <c r="H11" s="32">
        <f>100*G11/$G$12</f>
        <v>0.71146245059288538</v>
      </c>
      <c r="I11" s="32">
        <f t="shared" si="1"/>
        <v>8.517350157728707</v>
      </c>
      <c r="J11" s="12">
        <f>J12-SUM(J8:J10)</f>
        <v>73</v>
      </c>
      <c r="K11" s="32">
        <f>100*J11/$J$12</f>
        <v>1.0339943342776203</v>
      </c>
      <c r="L11" s="32">
        <f t="shared" si="3"/>
        <v>23.028391167192428</v>
      </c>
      <c r="M11" s="12">
        <f>M12-SUM(M8:M10)</f>
        <v>68</v>
      </c>
      <c r="N11" s="32">
        <f>100*M11/$M$12</f>
        <v>1.2734082397003745</v>
      </c>
      <c r="O11" s="32">
        <f t="shared" si="4"/>
        <v>21.451104100946374</v>
      </c>
    </row>
    <row r="12" spans="1:15" s="6" customFormat="1" x14ac:dyDescent="0.25">
      <c r="A12" s="111"/>
      <c r="B12" s="8" t="s">
        <v>8</v>
      </c>
      <c r="C12" s="12">
        <v>30044</v>
      </c>
      <c r="D12" s="12">
        <v>13468</v>
      </c>
      <c r="E12" s="35">
        <f t="shared" si="5"/>
        <v>100</v>
      </c>
      <c r="F12" s="32">
        <f t="shared" si="0"/>
        <v>44.827586206896555</v>
      </c>
      <c r="G12" s="12">
        <v>3795</v>
      </c>
      <c r="H12" s="35">
        <f>100*G12/$G$12</f>
        <v>100</v>
      </c>
      <c r="I12" s="32">
        <f t="shared" si="1"/>
        <v>12.63147383837039</v>
      </c>
      <c r="J12" s="12">
        <v>7060</v>
      </c>
      <c r="K12" s="35">
        <f>100*J12/$J$12</f>
        <v>100</v>
      </c>
      <c r="L12" s="32">
        <f t="shared" si="3"/>
        <v>23.498868326454534</v>
      </c>
      <c r="M12" s="12">
        <v>5340</v>
      </c>
      <c r="N12" s="35">
        <f>100*M12/$M$12</f>
        <v>100</v>
      </c>
      <c r="O12" s="32">
        <f t="shared" si="4"/>
        <v>17.773931567035014</v>
      </c>
    </row>
    <row r="13" spans="1:15" s="6" customFormat="1" ht="15" customHeight="1" x14ac:dyDescent="0.25">
      <c r="A13" s="109" t="s">
        <v>104</v>
      </c>
      <c r="B13" s="16" t="s">
        <v>73</v>
      </c>
      <c r="C13" s="17">
        <v>14125</v>
      </c>
      <c r="D13" s="17">
        <v>4978</v>
      </c>
      <c r="E13" s="31">
        <f>100*D13/$D$17</f>
        <v>56.71641791044776</v>
      </c>
      <c r="F13" s="31">
        <f t="shared" si="0"/>
        <v>35.242477876106193</v>
      </c>
      <c r="G13" s="17">
        <v>1963</v>
      </c>
      <c r="H13" s="31">
        <f>100*G13/$G$17</f>
        <v>52.854065697361335</v>
      </c>
      <c r="I13" s="31">
        <f t="shared" si="1"/>
        <v>13.897345132743363</v>
      </c>
      <c r="J13" s="17">
        <v>3882</v>
      </c>
      <c r="K13" s="31">
        <f>100*J13/$J$17</f>
        <v>52.177419354838712</v>
      </c>
      <c r="L13" s="31">
        <f t="shared" si="3"/>
        <v>27.483185840707964</v>
      </c>
      <c r="M13" s="17">
        <v>3058</v>
      </c>
      <c r="N13" s="31">
        <f>100*M13/$M$17</f>
        <v>49.140286035674109</v>
      </c>
      <c r="O13" s="31">
        <f t="shared" si="4"/>
        <v>21.649557522123892</v>
      </c>
    </row>
    <row r="14" spans="1:15" s="6" customFormat="1" x14ac:dyDescent="0.25">
      <c r="A14" s="109"/>
      <c r="B14" s="16" t="s">
        <v>77</v>
      </c>
      <c r="C14" s="17">
        <v>7285</v>
      </c>
      <c r="D14" s="17">
        <v>2118</v>
      </c>
      <c r="E14" s="31">
        <f t="shared" ref="E14:E17" si="6">100*D14/$D$17</f>
        <v>24.131252136265239</v>
      </c>
      <c r="F14" s="31">
        <f t="shared" si="0"/>
        <v>29.07343857240906</v>
      </c>
      <c r="G14" s="17">
        <v>999</v>
      </c>
      <c r="H14" s="31">
        <f>100*G14/$G$17</f>
        <v>26.898222940226173</v>
      </c>
      <c r="I14" s="31">
        <f t="shared" si="1"/>
        <v>13.713109128345916</v>
      </c>
      <c r="J14" s="17">
        <v>2108</v>
      </c>
      <c r="K14" s="31">
        <f>100*J14/$J$17</f>
        <v>28.333333333333332</v>
      </c>
      <c r="L14" s="31">
        <f t="shared" si="3"/>
        <v>28.936170212765958</v>
      </c>
      <c r="M14" s="17">
        <v>1933</v>
      </c>
      <c r="N14" s="31">
        <f>100*M14/$M$17</f>
        <v>31.062188654989555</v>
      </c>
      <c r="O14" s="31">
        <f t="shared" si="4"/>
        <v>26.533973919011668</v>
      </c>
    </row>
    <row r="15" spans="1:15" s="6" customFormat="1" x14ac:dyDescent="0.25">
      <c r="A15" s="109"/>
      <c r="B15" s="16" t="s">
        <v>78</v>
      </c>
      <c r="C15" s="17">
        <v>5021</v>
      </c>
      <c r="D15" s="17">
        <v>1618</v>
      </c>
      <c r="E15" s="31">
        <f t="shared" si="6"/>
        <v>18.434544833086477</v>
      </c>
      <c r="F15" s="31">
        <f t="shared" si="0"/>
        <v>32.224656442939654</v>
      </c>
      <c r="G15" s="17">
        <v>722</v>
      </c>
      <c r="H15" s="31">
        <f>100*G15/$G$17</f>
        <v>19.439956919763059</v>
      </c>
      <c r="I15" s="31">
        <f t="shared" si="1"/>
        <v>14.379605656243776</v>
      </c>
      <c r="J15" s="17">
        <v>1395</v>
      </c>
      <c r="K15" s="31">
        <f>100*J15/$J$17</f>
        <v>18.75</v>
      </c>
      <c r="L15" s="31">
        <f t="shared" si="3"/>
        <v>27.783310097590121</v>
      </c>
      <c r="M15" s="17">
        <v>1182</v>
      </c>
      <c r="N15" s="31">
        <f>100*M15/$M$17</f>
        <v>18.994054314639243</v>
      </c>
      <c r="O15" s="31">
        <f t="shared" si="4"/>
        <v>23.541127265484963</v>
      </c>
    </row>
    <row r="16" spans="1:15" s="6" customFormat="1" x14ac:dyDescent="0.25">
      <c r="A16" s="109"/>
      <c r="B16" s="16" t="s">
        <v>4</v>
      </c>
      <c r="C16" s="17">
        <v>209</v>
      </c>
      <c r="D16" s="17">
        <f>D17-SUM(D13:D15)</f>
        <v>63</v>
      </c>
      <c r="E16" s="31">
        <f t="shared" si="6"/>
        <v>0.7177851202005241</v>
      </c>
      <c r="F16" s="31">
        <f t="shared" si="0"/>
        <v>30.14354066985646</v>
      </c>
      <c r="G16" s="17">
        <f>G17-SUM(G13:G15)</f>
        <v>30</v>
      </c>
      <c r="H16" s="31">
        <f>100*G16/$G$17</f>
        <v>0.80775444264943452</v>
      </c>
      <c r="I16" s="31">
        <f t="shared" si="1"/>
        <v>14.354066985645932</v>
      </c>
      <c r="J16" s="17">
        <f>J17-SUM(J13:J15)</f>
        <v>55</v>
      </c>
      <c r="K16" s="31">
        <f>100*J16/$J$17</f>
        <v>0.739247311827957</v>
      </c>
      <c r="L16" s="31">
        <f t="shared" si="3"/>
        <v>26.315789473684209</v>
      </c>
      <c r="M16" s="17">
        <f>M17-SUM(M13:M15)</f>
        <v>50</v>
      </c>
      <c r="N16" s="31">
        <f>100*M16/$M$17</f>
        <v>0.80347099469709149</v>
      </c>
      <c r="O16" s="31">
        <f t="shared" si="4"/>
        <v>23.923444976076556</v>
      </c>
    </row>
    <row r="17" spans="1:15" s="6" customFormat="1" x14ac:dyDescent="0.25">
      <c r="A17" s="109"/>
      <c r="B17" s="16" t="s">
        <v>8</v>
      </c>
      <c r="C17" s="17">
        <v>26640</v>
      </c>
      <c r="D17" s="17">
        <v>8777</v>
      </c>
      <c r="E17" s="34">
        <f t="shared" si="6"/>
        <v>100</v>
      </c>
      <c r="F17" s="31">
        <f t="shared" si="0"/>
        <v>32.946696696696698</v>
      </c>
      <c r="G17" s="17">
        <v>3714</v>
      </c>
      <c r="H17" s="34">
        <f>100*G17/$G$17</f>
        <v>100</v>
      </c>
      <c r="I17" s="31">
        <f t="shared" si="1"/>
        <v>13.941441441441441</v>
      </c>
      <c r="J17" s="17">
        <v>7440</v>
      </c>
      <c r="K17" s="34">
        <f>100*J17/$J$17</f>
        <v>100</v>
      </c>
      <c r="L17" s="31">
        <f t="shared" si="3"/>
        <v>27.927927927927929</v>
      </c>
      <c r="M17" s="17">
        <v>6223</v>
      </c>
      <c r="N17" s="34">
        <f>100*M17/$M$17</f>
        <v>100</v>
      </c>
      <c r="O17" s="31">
        <f t="shared" si="4"/>
        <v>23.35960960960961</v>
      </c>
    </row>
    <row r="18" spans="1:15" s="6" customFormat="1" ht="15" customHeight="1" x14ac:dyDescent="0.25">
      <c r="A18" s="110" t="s">
        <v>106</v>
      </c>
      <c r="B18" s="64" t="s">
        <v>73</v>
      </c>
      <c r="C18" s="13">
        <v>10674</v>
      </c>
      <c r="D18" s="13">
        <v>3358</v>
      </c>
      <c r="E18" s="32">
        <f>100*D18/$D$22</f>
        <v>66.839171974522287</v>
      </c>
      <c r="F18" s="32">
        <f t="shared" si="0"/>
        <v>31.459621510211729</v>
      </c>
      <c r="G18" s="13">
        <v>1473</v>
      </c>
      <c r="H18" s="32">
        <f>100*G18/$G$22</f>
        <v>64.127122333478454</v>
      </c>
      <c r="I18" s="32">
        <f t="shared" si="1"/>
        <v>13.799887577290614</v>
      </c>
      <c r="J18" s="13">
        <v>3002</v>
      </c>
      <c r="K18" s="32">
        <f>100*J18/$J$22</f>
        <v>66.254689913926285</v>
      </c>
      <c r="L18" s="32">
        <f t="shared" si="3"/>
        <v>28.124414465055274</v>
      </c>
      <c r="M18" s="13">
        <v>2626</v>
      </c>
      <c r="N18" s="32">
        <f>100*M18/$M$22</f>
        <v>62.523809523809526</v>
      </c>
      <c r="O18" s="32">
        <f t="shared" si="4"/>
        <v>24.60183623758666</v>
      </c>
    </row>
    <row r="19" spans="1:15" s="6" customFormat="1" x14ac:dyDescent="0.25">
      <c r="A19" s="110"/>
      <c r="B19" s="8" t="s">
        <v>79</v>
      </c>
      <c r="C19" s="12">
        <v>3353</v>
      </c>
      <c r="D19" s="12">
        <v>1079</v>
      </c>
      <c r="E19" s="32">
        <f t="shared" ref="E19:E22" si="7">100*D19/$D$22</f>
        <v>21.476910828025478</v>
      </c>
      <c r="F19" s="32">
        <f t="shared" si="0"/>
        <v>32.180137190575607</v>
      </c>
      <c r="G19" s="12">
        <v>457</v>
      </c>
      <c r="H19" s="32">
        <f>100*G19/$G$22</f>
        <v>19.895515890291684</v>
      </c>
      <c r="I19" s="32">
        <f t="shared" si="1"/>
        <v>13.62958544586937</v>
      </c>
      <c r="J19" s="12">
        <v>860</v>
      </c>
      <c r="K19" s="32">
        <f>100*J19/$J$22</f>
        <v>18.980357536967556</v>
      </c>
      <c r="L19" s="32">
        <f t="shared" si="3"/>
        <v>25.648672830301223</v>
      </c>
      <c r="M19" s="12">
        <v>885</v>
      </c>
      <c r="N19" s="32">
        <f>100*M19/$M$22</f>
        <v>21.071428571428573</v>
      </c>
      <c r="O19" s="32">
        <f t="shared" si="4"/>
        <v>26.394273784670446</v>
      </c>
    </row>
    <row r="20" spans="1:15" s="6" customFormat="1" x14ac:dyDescent="0.25">
      <c r="A20" s="110"/>
      <c r="B20" s="8" t="s">
        <v>83</v>
      </c>
      <c r="C20" s="12">
        <v>2233</v>
      </c>
      <c r="D20" s="12">
        <v>549</v>
      </c>
      <c r="E20" s="32">
        <f t="shared" si="7"/>
        <v>10.927547770700636</v>
      </c>
      <c r="F20" s="32">
        <f t="shared" si="0"/>
        <v>24.585759068517689</v>
      </c>
      <c r="G20" s="12">
        <v>351</v>
      </c>
      <c r="H20" s="32">
        <f>100*G20/$G$22</f>
        <v>15.280801044841096</v>
      </c>
      <c r="I20" s="32">
        <f t="shared" si="1"/>
        <v>15.718763994626064</v>
      </c>
      <c r="J20" s="12">
        <v>627</v>
      </c>
      <c r="K20" s="32">
        <f>100*J20/$J$22</f>
        <v>13.8380048554403</v>
      </c>
      <c r="L20" s="32">
        <f t="shared" si="3"/>
        <v>28.078817733990149</v>
      </c>
      <c r="M20" s="12">
        <v>642</v>
      </c>
      <c r="N20" s="32">
        <f>100*M20/$M$22</f>
        <v>15.285714285714286</v>
      </c>
      <c r="O20" s="32">
        <f t="shared" si="4"/>
        <v>28.750559785042544</v>
      </c>
    </row>
    <row r="21" spans="1:15" s="6" customFormat="1" x14ac:dyDescent="0.25">
      <c r="A21" s="110"/>
      <c r="B21" s="8" t="s">
        <v>4</v>
      </c>
      <c r="C21" s="12">
        <v>150</v>
      </c>
      <c r="D21" s="12">
        <f>D22-SUM(D18:D20)</f>
        <v>38</v>
      </c>
      <c r="E21" s="32">
        <f t="shared" si="7"/>
        <v>0.75636942675159236</v>
      </c>
      <c r="F21" s="32">
        <f t="shared" si="0"/>
        <v>25.333333333333332</v>
      </c>
      <c r="G21" s="12">
        <f>G22-SUM(G18:G20)</f>
        <v>16</v>
      </c>
      <c r="H21" s="32">
        <f>100*G21/$G$22</f>
        <v>0.69656073138876795</v>
      </c>
      <c r="I21" s="32">
        <f t="shared" si="1"/>
        <v>10.666666666666666</v>
      </c>
      <c r="J21" s="12">
        <f>J22-SUM(J18:J20)</f>
        <v>42</v>
      </c>
      <c r="K21" s="32">
        <f>100*J21/$J$22</f>
        <v>0.92694769366585739</v>
      </c>
      <c r="L21" s="32">
        <f t="shared" si="3"/>
        <v>28</v>
      </c>
      <c r="M21" s="12">
        <f>M22-SUM(M18:M20)</f>
        <v>47</v>
      </c>
      <c r="N21" s="32">
        <f>100*M21/$M$22</f>
        <v>1.1190476190476191</v>
      </c>
      <c r="O21" s="32">
        <f t="shared" si="4"/>
        <v>31.333333333333332</v>
      </c>
    </row>
    <row r="22" spans="1:15" s="6" customFormat="1" x14ac:dyDescent="0.25">
      <c r="A22" s="111"/>
      <c r="B22" s="8" t="s">
        <v>8</v>
      </c>
      <c r="C22" s="12">
        <v>16410</v>
      </c>
      <c r="D22" s="12">
        <v>5024</v>
      </c>
      <c r="E22" s="35">
        <f t="shared" si="7"/>
        <v>100</v>
      </c>
      <c r="F22" s="32">
        <f t="shared" si="0"/>
        <v>30.615478366849484</v>
      </c>
      <c r="G22" s="12">
        <v>2297</v>
      </c>
      <c r="H22" s="35">
        <f>100*G22/$G$22</f>
        <v>100</v>
      </c>
      <c r="I22" s="32">
        <f t="shared" si="1"/>
        <v>13.997562461913468</v>
      </c>
      <c r="J22" s="12">
        <v>4531</v>
      </c>
      <c r="K22" s="35">
        <f>100*J22/$J$22</f>
        <v>100</v>
      </c>
      <c r="L22" s="32">
        <f t="shared" si="3"/>
        <v>27.61121267519805</v>
      </c>
      <c r="M22" s="12">
        <v>4200</v>
      </c>
      <c r="N22" s="35">
        <f>100*M22/$M$22</f>
        <v>100</v>
      </c>
      <c r="O22" s="32">
        <f t="shared" si="4"/>
        <v>25.594149908592321</v>
      </c>
    </row>
    <row r="23" spans="1:15" s="6" customFormat="1" ht="15" customHeight="1" x14ac:dyDescent="0.25">
      <c r="A23" s="109" t="s">
        <v>123</v>
      </c>
      <c r="B23" s="16" t="s">
        <v>78</v>
      </c>
      <c r="C23" s="17">
        <v>7273</v>
      </c>
      <c r="D23" s="17">
        <v>2091</v>
      </c>
      <c r="E23" s="31">
        <f>100*D23/$D$27</f>
        <v>44.272708024560657</v>
      </c>
      <c r="F23" s="31">
        <f t="shared" si="0"/>
        <v>28.750171868554929</v>
      </c>
      <c r="G23" s="17">
        <v>1099</v>
      </c>
      <c r="H23" s="31">
        <f>100*G23/$G$27</f>
        <v>47.309513560051656</v>
      </c>
      <c r="I23" s="31">
        <f t="shared" si="1"/>
        <v>15.110683349374398</v>
      </c>
      <c r="J23" s="17">
        <v>2057</v>
      </c>
      <c r="K23" s="31">
        <f>100*J23/$J$27</f>
        <v>46.048802328184465</v>
      </c>
      <c r="L23" s="31">
        <f t="shared" si="3"/>
        <v>28.282689399147532</v>
      </c>
      <c r="M23" s="17">
        <v>1865</v>
      </c>
      <c r="N23" s="31">
        <f>100*M23/$M$27</f>
        <v>45.510004880429477</v>
      </c>
      <c r="O23" s="31">
        <f t="shared" si="4"/>
        <v>25.642788395435172</v>
      </c>
    </row>
    <row r="24" spans="1:15" s="6" customFormat="1" x14ac:dyDescent="0.25">
      <c r="A24" s="109"/>
      <c r="B24" s="16" t="s">
        <v>79</v>
      </c>
      <c r="C24" s="17">
        <v>4292</v>
      </c>
      <c r="D24" s="17">
        <v>1321</v>
      </c>
      <c r="E24" s="31">
        <f t="shared" ref="E24:E27" si="8">100*D24/$D$27</f>
        <v>27.969510904086384</v>
      </c>
      <c r="F24" s="31">
        <f t="shared" si="0"/>
        <v>30.778191985088537</v>
      </c>
      <c r="G24" s="17">
        <v>619</v>
      </c>
      <c r="H24" s="31">
        <f>100*G24/$G$27</f>
        <v>26.646577701248386</v>
      </c>
      <c r="I24" s="31">
        <f t="shared" si="1"/>
        <v>14.422180801491146</v>
      </c>
      <c r="J24" s="17">
        <v>1151</v>
      </c>
      <c r="K24" s="31">
        <f>100*J24/$J$27</f>
        <v>25.766733825833892</v>
      </c>
      <c r="L24" s="31">
        <f t="shared" si="3"/>
        <v>26.817334575955265</v>
      </c>
      <c r="M24" s="17">
        <v>1093</v>
      </c>
      <c r="N24" s="31">
        <f>100*M24/$M$27</f>
        <v>26.671547096144462</v>
      </c>
      <c r="O24" s="31">
        <f t="shared" si="4"/>
        <v>25.465983224603914</v>
      </c>
    </row>
    <row r="25" spans="1:15" s="6" customFormat="1" x14ac:dyDescent="0.25">
      <c r="A25" s="109"/>
      <c r="B25" s="16" t="s">
        <v>81</v>
      </c>
      <c r="C25" s="17">
        <v>4174</v>
      </c>
      <c r="D25" s="17">
        <v>1212</v>
      </c>
      <c r="E25" s="31">
        <f t="shared" si="8"/>
        <v>25.661655727291976</v>
      </c>
      <c r="F25" s="31">
        <f t="shared" si="0"/>
        <v>29.036895064686153</v>
      </c>
      <c r="G25" s="17">
        <v>566</v>
      </c>
      <c r="H25" s="31">
        <f>100*G25/$G$27</f>
        <v>24.36504520017219</v>
      </c>
      <c r="I25" s="31">
        <f t="shared" si="1"/>
        <v>13.560134163871586</v>
      </c>
      <c r="J25" s="17">
        <v>1201</v>
      </c>
      <c r="K25" s="31">
        <f>100*J25/$J$27</f>
        <v>26.886053279605999</v>
      </c>
      <c r="L25" s="31">
        <f t="shared" si="3"/>
        <v>28.773358888356494</v>
      </c>
      <c r="M25" s="17">
        <v>1077</v>
      </c>
      <c r="N25" s="31">
        <f>100*M25/$M$27</f>
        <v>26.281112737920935</v>
      </c>
      <c r="O25" s="31">
        <f t="shared" si="4"/>
        <v>25.802587446094872</v>
      </c>
    </row>
    <row r="26" spans="1:15" s="6" customFormat="1" x14ac:dyDescent="0.25">
      <c r="A26" s="109"/>
      <c r="B26" s="16" t="s">
        <v>4</v>
      </c>
      <c r="C26" s="17">
        <v>273</v>
      </c>
      <c r="D26" s="17">
        <f>D27-SUM(D23:D25)</f>
        <v>99</v>
      </c>
      <c r="E26" s="31">
        <f t="shared" si="8"/>
        <v>2.0961253440609782</v>
      </c>
      <c r="F26" s="31">
        <f t="shared" si="0"/>
        <v>36.263736263736263</v>
      </c>
      <c r="G26" s="17">
        <f>G27-SUM(G23:G25)</f>
        <v>39</v>
      </c>
      <c r="H26" s="31">
        <f>100*G26/$G$27</f>
        <v>1.6788635385277659</v>
      </c>
      <c r="I26" s="31">
        <f t="shared" si="1"/>
        <v>14.285714285714286</v>
      </c>
      <c r="J26" s="17">
        <f>J27-SUM(J23:J25)</f>
        <v>58</v>
      </c>
      <c r="K26" s="31">
        <f>100*J26/$J$27</f>
        <v>1.2984105663756436</v>
      </c>
      <c r="L26" s="31">
        <f t="shared" si="3"/>
        <v>21.245421245421245</v>
      </c>
      <c r="M26" s="17">
        <f>M27-SUM(M23:M25)</f>
        <v>63</v>
      </c>
      <c r="N26" s="31">
        <f>100*M26/$M$27</f>
        <v>1.5373352855051245</v>
      </c>
      <c r="O26" s="31">
        <f t="shared" si="4"/>
        <v>23.076923076923077</v>
      </c>
    </row>
    <row r="27" spans="1:15" s="6" customFormat="1" x14ac:dyDescent="0.25">
      <c r="A27" s="109"/>
      <c r="B27" s="16" t="s">
        <v>8</v>
      </c>
      <c r="C27" s="17">
        <v>16012</v>
      </c>
      <c r="D27" s="17">
        <v>4723</v>
      </c>
      <c r="E27" s="34">
        <f t="shared" si="8"/>
        <v>100</v>
      </c>
      <c r="F27" s="31">
        <f t="shared" si="0"/>
        <v>29.496627529352985</v>
      </c>
      <c r="G27" s="17">
        <v>2323</v>
      </c>
      <c r="H27" s="34">
        <f>100*G27/$G$27</f>
        <v>100</v>
      </c>
      <c r="I27" s="31">
        <f t="shared" si="1"/>
        <v>14.507869098176368</v>
      </c>
      <c r="J27" s="17">
        <v>4467</v>
      </c>
      <c r="K27" s="34">
        <f>100*J27/$J$27</f>
        <v>100</v>
      </c>
      <c r="L27" s="31">
        <f t="shared" si="3"/>
        <v>27.897826630027481</v>
      </c>
      <c r="M27" s="17">
        <v>4098</v>
      </c>
      <c r="N27" s="34">
        <f>100*M27/$M$27</f>
        <v>100</v>
      </c>
      <c r="O27" s="31">
        <f t="shared" si="4"/>
        <v>25.593305021234073</v>
      </c>
    </row>
    <row r="28" spans="1:15" s="6" customFormat="1" ht="15" customHeight="1" x14ac:dyDescent="0.25">
      <c r="A28" s="110" t="s">
        <v>102</v>
      </c>
      <c r="B28" s="64" t="s">
        <v>72</v>
      </c>
      <c r="C28" s="13">
        <v>10435</v>
      </c>
      <c r="D28" s="13">
        <v>5081</v>
      </c>
      <c r="E28" s="32">
        <f>100*D28/$D$32</f>
        <v>72.173295454545453</v>
      </c>
      <c r="F28" s="32">
        <f t="shared" si="0"/>
        <v>48.691902252036414</v>
      </c>
      <c r="G28" s="13">
        <v>1514</v>
      </c>
      <c r="H28" s="32">
        <f>100*G28/$G$32</f>
        <v>61.922290388548056</v>
      </c>
      <c r="I28" s="32">
        <f t="shared" si="1"/>
        <v>14.508864398658361</v>
      </c>
      <c r="J28" s="13">
        <v>2065</v>
      </c>
      <c r="K28" s="32">
        <f>100*J28/$J$32</f>
        <v>62.518922191946714</v>
      </c>
      <c r="L28" s="32">
        <f t="shared" si="3"/>
        <v>19.789171058936272</v>
      </c>
      <c r="M28" s="13">
        <v>1656</v>
      </c>
      <c r="N28" s="32">
        <f>100*M28/$M$32</f>
        <v>58.911419423692635</v>
      </c>
      <c r="O28" s="32">
        <f t="shared" si="4"/>
        <v>15.869669381887878</v>
      </c>
    </row>
    <row r="29" spans="1:15" s="6" customFormat="1" x14ac:dyDescent="0.25">
      <c r="A29" s="110"/>
      <c r="B29" s="8" t="s">
        <v>85</v>
      </c>
      <c r="C29" s="12">
        <v>4594</v>
      </c>
      <c r="D29" s="12">
        <v>1697</v>
      </c>
      <c r="E29" s="32">
        <f t="shared" ref="E29:E32" si="9">100*D29/$D$32</f>
        <v>24.105113636363637</v>
      </c>
      <c r="F29" s="32">
        <f t="shared" si="0"/>
        <v>36.9394862864606</v>
      </c>
      <c r="G29" s="12">
        <v>806</v>
      </c>
      <c r="H29" s="32">
        <f>100*G29/$G$32</f>
        <v>32.965235173824134</v>
      </c>
      <c r="I29" s="32">
        <f t="shared" si="1"/>
        <v>17.544623421854592</v>
      </c>
      <c r="J29" s="12">
        <v>1050</v>
      </c>
      <c r="K29" s="32">
        <f>100*J29/$J$32</f>
        <v>31.789282470481382</v>
      </c>
      <c r="L29" s="32">
        <f t="shared" si="3"/>
        <v>22.855898998693949</v>
      </c>
      <c r="M29" s="12">
        <v>975</v>
      </c>
      <c r="N29" s="32">
        <f>100*M29/$M$32</f>
        <v>34.685165421558168</v>
      </c>
      <c r="O29" s="32">
        <f t="shared" si="4"/>
        <v>21.223334784501525</v>
      </c>
    </row>
    <row r="30" spans="1:15" s="6" customFormat="1" x14ac:dyDescent="0.25">
      <c r="A30" s="110"/>
      <c r="B30" s="8" t="s">
        <v>172</v>
      </c>
      <c r="C30" s="12">
        <v>517</v>
      </c>
      <c r="D30" s="12">
        <v>152</v>
      </c>
      <c r="E30" s="32">
        <f t="shared" si="9"/>
        <v>2.1590909090909092</v>
      </c>
      <c r="F30" s="32">
        <f t="shared" si="0"/>
        <v>29.400386847195357</v>
      </c>
      <c r="G30" s="12">
        <v>84</v>
      </c>
      <c r="H30" s="32">
        <f>100*G30/$G$32</f>
        <v>3.4355828220858897</v>
      </c>
      <c r="I30" s="32">
        <f t="shared" si="1"/>
        <v>16.247582205029012</v>
      </c>
      <c r="J30" s="12">
        <v>127</v>
      </c>
      <c r="K30" s="32">
        <f>100*J30/$J$32</f>
        <v>3.8449894035725096</v>
      </c>
      <c r="L30" s="32">
        <f t="shared" si="3"/>
        <v>24.564796905222437</v>
      </c>
      <c r="M30" s="12">
        <v>146</v>
      </c>
      <c r="N30" s="32">
        <f>100*M30/$M$32</f>
        <v>5.1938811810743504</v>
      </c>
      <c r="O30" s="32">
        <f t="shared" si="4"/>
        <v>28.239845261121857</v>
      </c>
    </row>
    <row r="31" spans="1:15" s="6" customFormat="1" x14ac:dyDescent="0.25">
      <c r="A31" s="110"/>
      <c r="B31" s="8" t="s">
        <v>4</v>
      </c>
      <c r="C31" s="12">
        <v>248</v>
      </c>
      <c r="D31" s="12">
        <f>D32-SUM(D28:D30)</f>
        <v>110</v>
      </c>
      <c r="E31" s="32">
        <f t="shared" si="9"/>
        <v>1.5625</v>
      </c>
      <c r="F31" s="32">
        <f t="shared" si="0"/>
        <v>44.354838709677416</v>
      </c>
      <c r="G31" s="12">
        <f>G32-SUM(G28:G30)</f>
        <v>41</v>
      </c>
      <c r="H31" s="32">
        <f>100*G31/$G$32</f>
        <v>1.6768916155419222</v>
      </c>
      <c r="I31" s="32">
        <f t="shared" si="1"/>
        <v>16.532258064516128</v>
      </c>
      <c r="J31" s="12">
        <f>J32-SUM(J28:J30)</f>
        <v>61</v>
      </c>
      <c r="K31" s="32">
        <f>100*J31/$J$32</f>
        <v>1.8468059339993945</v>
      </c>
      <c r="L31" s="32">
        <f t="shared" si="3"/>
        <v>24.596774193548388</v>
      </c>
      <c r="M31" s="12">
        <f>M32-SUM(M28:M30)</f>
        <v>34</v>
      </c>
      <c r="N31" s="32">
        <f>100*M31/$M$32</f>
        <v>1.2095339736748487</v>
      </c>
      <c r="O31" s="32">
        <f t="shared" si="4"/>
        <v>13.709677419354838</v>
      </c>
    </row>
    <row r="32" spans="1:15" s="6" customFormat="1" x14ac:dyDescent="0.25">
      <c r="A32" s="111"/>
      <c r="B32" s="8" t="s">
        <v>8</v>
      </c>
      <c r="C32" s="12">
        <v>15794</v>
      </c>
      <c r="D32" s="12">
        <v>7040</v>
      </c>
      <c r="E32" s="35">
        <f t="shared" si="9"/>
        <v>100</v>
      </c>
      <c r="F32" s="32">
        <f t="shared" si="0"/>
        <v>44.573888818538684</v>
      </c>
      <c r="G32" s="12">
        <v>2445</v>
      </c>
      <c r="H32" s="35">
        <f>100*G32/$G$32</f>
        <v>100</v>
      </c>
      <c r="I32" s="32">
        <f t="shared" si="1"/>
        <v>15.48056223882487</v>
      </c>
      <c r="J32" s="12">
        <v>3303</v>
      </c>
      <c r="K32" s="35">
        <f>100*J32/$J$32</f>
        <v>100</v>
      </c>
      <c r="L32" s="32">
        <f t="shared" si="3"/>
        <v>20.913004938584272</v>
      </c>
      <c r="M32" s="12">
        <v>2811</v>
      </c>
      <c r="N32" s="35">
        <f>100*M32/$M$32</f>
        <v>100</v>
      </c>
      <c r="O32" s="32">
        <f t="shared" si="4"/>
        <v>17.797897935925036</v>
      </c>
    </row>
    <row r="33" spans="1:15" s="6" customFormat="1" ht="15" customHeight="1" x14ac:dyDescent="0.25">
      <c r="A33" s="109" t="s">
        <v>158</v>
      </c>
      <c r="B33" s="16" t="s">
        <v>72</v>
      </c>
      <c r="C33" s="17">
        <v>8821</v>
      </c>
      <c r="D33" s="17">
        <v>4938</v>
      </c>
      <c r="E33" s="31">
        <f>100*D33/$D$37</f>
        <v>66.522969149939371</v>
      </c>
      <c r="F33" s="31">
        <f t="shared" si="0"/>
        <v>55.980047613649248</v>
      </c>
      <c r="G33" s="17">
        <v>1171</v>
      </c>
      <c r="H33" s="31">
        <f>100*G33/$G$37</f>
        <v>52.914595571622229</v>
      </c>
      <c r="I33" s="31">
        <f t="shared" si="1"/>
        <v>13.275138873143634</v>
      </c>
      <c r="J33" s="17">
        <v>1592</v>
      </c>
      <c r="K33" s="31">
        <f>100*J33/$J$37</f>
        <v>51.3217279174726</v>
      </c>
      <c r="L33" s="31">
        <f t="shared" si="3"/>
        <v>18.047840380909193</v>
      </c>
      <c r="M33" s="17">
        <v>1038</v>
      </c>
      <c r="N33" s="31">
        <f>100*M33/$M$37</f>
        <v>43.760539629005059</v>
      </c>
      <c r="O33" s="31">
        <f t="shared" si="4"/>
        <v>11.767373313683256</v>
      </c>
    </row>
    <row r="34" spans="1:15" s="6" customFormat="1" x14ac:dyDescent="0.25">
      <c r="A34" s="109"/>
      <c r="B34" s="16" t="s">
        <v>171</v>
      </c>
      <c r="C34" s="17">
        <v>5687</v>
      </c>
      <c r="D34" s="17">
        <v>2214</v>
      </c>
      <c r="E34" s="31">
        <f t="shared" ref="E34:E37" si="10">100*D34/$D$37</f>
        <v>29.826215815707936</v>
      </c>
      <c r="F34" s="31">
        <f t="shared" si="0"/>
        <v>38.930895023738351</v>
      </c>
      <c r="G34" s="17">
        <v>916</v>
      </c>
      <c r="H34" s="31">
        <f>100*G34/$G$37</f>
        <v>41.39177586985992</v>
      </c>
      <c r="I34" s="31">
        <f t="shared" si="1"/>
        <v>16.106910497626163</v>
      </c>
      <c r="J34" s="17">
        <v>1321</v>
      </c>
      <c r="K34" s="31">
        <f>100*J34/$J$37</f>
        <v>42.585428755641523</v>
      </c>
      <c r="L34" s="31">
        <f t="shared" si="3"/>
        <v>23.228415684895374</v>
      </c>
      <c r="M34" s="17">
        <v>1164</v>
      </c>
      <c r="N34" s="31">
        <f>100*M34/$M$37</f>
        <v>49.072512647554809</v>
      </c>
      <c r="O34" s="31">
        <f t="shared" si="4"/>
        <v>20.467733427114471</v>
      </c>
    </row>
    <row r="35" spans="1:15" s="6" customFormat="1" x14ac:dyDescent="0.25">
      <c r="A35" s="109"/>
      <c r="B35" s="16" t="s">
        <v>170</v>
      </c>
      <c r="C35" s="17">
        <v>581</v>
      </c>
      <c r="D35" s="17">
        <v>182</v>
      </c>
      <c r="E35" s="31">
        <f t="shared" si="10"/>
        <v>2.4518388791593697</v>
      </c>
      <c r="F35" s="31">
        <f t="shared" ref="F35:F66" si="11">100*D35/C35</f>
        <v>31.325301204819276</v>
      </c>
      <c r="G35" s="17">
        <v>97</v>
      </c>
      <c r="H35" s="31">
        <f>100*G35/$G$37</f>
        <v>4.3831902394938993</v>
      </c>
      <c r="I35" s="31">
        <f t="shared" ref="I35:I66" si="12">100*G35/C35</f>
        <v>16.695352839931154</v>
      </c>
      <c r="J35" s="17">
        <v>156</v>
      </c>
      <c r="K35" s="31">
        <f>100*J35/$J$37</f>
        <v>5.0290135396518378</v>
      </c>
      <c r="L35" s="31">
        <f t="shared" si="3"/>
        <v>26.850258175559379</v>
      </c>
      <c r="M35" s="17">
        <v>136</v>
      </c>
      <c r="N35" s="31">
        <f>100*M35/$M$37</f>
        <v>5.7335581787521077</v>
      </c>
      <c r="O35" s="31">
        <f t="shared" si="4"/>
        <v>23.407917383820998</v>
      </c>
    </row>
    <row r="36" spans="1:15" s="6" customFormat="1" x14ac:dyDescent="0.25">
      <c r="A36" s="109"/>
      <c r="B36" s="16" t="s">
        <v>4</v>
      </c>
      <c r="C36" s="17">
        <v>187</v>
      </c>
      <c r="D36" s="17">
        <f>D37-SUM(D33:D35)</f>
        <v>89</v>
      </c>
      <c r="E36" s="31">
        <f t="shared" si="10"/>
        <v>1.198976155193318</v>
      </c>
      <c r="F36" s="31">
        <f t="shared" si="11"/>
        <v>47.593582887700535</v>
      </c>
      <c r="G36" s="17">
        <f>G37-SUM(G33:G35)</f>
        <v>29</v>
      </c>
      <c r="H36" s="31">
        <f>100*G36/$G$37</f>
        <v>1.3104383190239495</v>
      </c>
      <c r="I36" s="31">
        <f t="shared" si="12"/>
        <v>15.508021390374331</v>
      </c>
      <c r="J36" s="17">
        <f>J37-SUM(J33:J35)</f>
        <v>33</v>
      </c>
      <c r="K36" s="31">
        <f>100*J36/$J$37</f>
        <v>1.0638297872340425</v>
      </c>
      <c r="L36" s="31">
        <f t="shared" si="3"/>
        <v>17.647058823529413</v>
      </c>
      <c r="M36" s="17">
        <f>M37-SUM(M33:M35)</f>
        <v>34</v>
      </c>
      <c r="N36" s="31">
        <f>100*M36/$M$37</f>
        <v>1.4333895446880269</v>
      </c>
      <c r="O36" s="31">
        <f t="shared" si="4"/>
        <v>18.181818181818183</v>
      </c>
    </row>
    <row r="37" spans="1:15" s="6" customFormat="1" x14ac:dyDescent="0.25">
      <c r="A37" s="109"/>
      <c r="B37" s="16" t="s">
        <v>8</v>
      </c>
      <c r="C37" s="17">
        <v>15276</v>
      </c>
      <c r="D37" s="17">
        <v>7423</v>
      </c>
      <c r="E37" s="34">
        <f t="shared" si="10"/>
        <v>100</v>
      </c>
      <c r="F37" s="31">
        <f t="shared" si="11"/>
        <v>48.592563498297984</v>
      </c>
      <c r="G37" s="17">
        <v>2213</v>
      </c>
      <c r="H37" s="34">
        <f>100*G37/$G$37</f>
        <v>100</v>
      </c>
      <c r="I37" s="31">
        <f t="shared" si="12"/>
        <v>14.486776643100288</v>
      </c>
      <c r="J37" s="17">
        <v>3102</v>
      </c>
      <c r="K37" s="34">
        <f>100*J37/$J$37</f>
        <v>100</v>
      </c>
      <c r="L37" s="31">
        <f t="shared" si="3"/>
        <v>20.306362922230949</v>
      </c>
      <c r="M37" s="17">
        <v>2372</v>
      </c>
      <c r="N37" s="34">
        <f>100*M37/$M$37</f>
        <v>100</v>
      </c>
      <c r="O37" s="31">
        <f t="shared" si="4"/>
        <v>15.527625032731082</v>
      </c>
    </row>
    <row r="38" spans="1:15" s="6" customFormat="1" ht="15" customHeight="1" x14ac:dyDescent="0.25">
      <c r="A38" s="110" t="s">
        <v>115</v>
      </c>
      <c r="B38" s="64" t="s">
        <v>77</v>
      </c>
      <c r="C38" s="13">
        <v>7648</v>
      </c>
      <c r="D38" s="13">
        <v>2830</v>
      </c>
      <c r="E38" s="32">
        <f>100*D38/$D$42</f>
        <v>58.970618878933109</v>
      </c>
      <c r="F38" s="32">
        <f t="shared" si="11"/>
        <v>37.003138075313807</v>
      </c>
      <c r="G38" s="13">
        <v>1056</v>
      </c>
      <c r="H38" s="32">
        <f>100*G38/$G$42</f>
        <v>64.3510054844607</v>
      </c>
      <c r="I38" s="32">
        <f t="shared" si="12"/>
        <v>13.807531380753138</v>
      </c>
      <c r="J38" s="13">
        <v>2004</v>
      </c>
      <c r="K38" s="32">
        <f>100*J38/$J$42</f>
        <v>61.359461114513167</v>
      </c>
      <c r="L38" s="32">
        <f t="shared" si="3"/>
        <v>26.202928870292887</v>
      </c>
      <c r="M38" s="13">
        <v>1629</v>
      </c>
      <c r="N38" s="32">
        <f>100*M38/$M$42</f>
        <v>62.318286151491968</v>
      </c>
      <c r="O38" s="32">
        <f t="shared" si="4"/>
        <v>21.29968619246862</v>
      </c>
    </row>
    <row r="39" spans="1:15" s="6" customFormat="1" x14ac:dyDescent="0.25">
      <c r="A39" s="110"/>
      <c r="B39" s="8" t="s">
        <v>76</v>
      </c>
      <c r="C39" s="12">
        <v>3971</v>
      </c>
      <c r="D39" s="12">
        <v>1598</v>
      </c>
      <c r="E39" s="32">
        <f t="shared" ref="E39:E42" si="13">100*D39/$D$42</f>
        <v>33.298603875807459</v>
      </c>
      <c r="F39" s="32">
        <f t="shared" si="11"/>
        <v>40.241752707126672</v>
      </c>
      <c r="G39" s="12">
        <v>480</v>
      </c>
      <c r="H39" s="32">
        <f>100*G39/$G$42</f>
        <v>29.250457038391225</v>
      </c>
      <c r="I39" s="32">
        <f t="shared" si="12"/>
        <v>12.087635356333417</v>
      </c>
      <c r="J39" s="12">
        <v>1024</v>
      </c>
      <c r="K39" s="32">
        <f>100*J39/$J$42</f>
        <v>31.353337415799142</v>
      </c>
      <c r="L39" s="32">
        <f t="shared" si="3"/>
        <v>25.786955426844624</v>
      </c>
      <c r="M39" s="12">
        <v>815</v>
      </c>
      <c r="N39" s="32">
        <f>100*M39/$M$42</f>
        <v>31.178270849273144</v>
      </c>
      <c r="O39" s="32">
        <f t="shared" si="4"/>
        <v>20.523797532107782</v>
      </c>
    </row>
    <row r="40" spans="1:15" s="6" customFormat="1" x14ac:dyDescent="0.25">
      <c r="A40" s="110"/>
      <c r="B40" s="8" t="s">
        <v>87</v>
      </c>
      <c r="C40" s="12">
        <v>635</v>
      </c>
      <c r="D40" s="12">
        <v>267</v>
      </c>
      <c r="E40" s="32">
        <f t="shared" si="13"/>
        <v>5.5636590956449261</v>
      </c>
      <c r="F40" s="32">
        <f t="shared" si="11"/>
        <v>42.047244094488192</v>
      </c>
      <c r="G40" s="12">
        <v>80</v>
      </c>
      <c r="H40" s="32">
        <f>100*G40/$G$42</f>
        <v>4.8750761730652039</v>
      </c>
      <c r="I40" s="32">
        <f t="shared" si="12"/>
        <v>12.598425196850394</v>
      </c>
      <c r="J40" s="12">
        <v>161</v>
      </c>
      <c r="K40" s="32">
        <f>100*J40/$J$42</f>
        <v>4.929577464788732</v>
      </c>
      <c r="L40" s="32">
        <f t="shared" si="3"/>
        <v>25.354330708661418</v>
      </c>
      <c r="M40" s="12">
        <v>116</v>
      </c>
      <c r="N40" s="32">
        <f>100*M40/$M$42</f>
        <v>4.4376434583014541</v>
      </c>
      <c r="O40" s="32">
        <f t="shared" si="4"/>
        <v>18.26771653543307</v>
      </c>
    </row>
    <row r="41" spans="1:15" s="6" customFormat="1" x14ac:dyDescent="0.25">
      <c r="A41" s="110"/>
      <c r="B41" s="8" t="s">
        <v>4</v>
      </c>
      <c r="C41" s="12">
        <v>266</v>
      </c>
      <c r="D41" s="12">
        <f>D42-SUM(D38:D40)</f>
        <v>104</v>
      </c>
      <c r="E41" s="32">
        <f t="shared" si="13"/>
        <v>2.1671181496145029</v>
      </c>
      <c r="F41" s="32">
        <f t="shared" si="11"/>
        <v>39.097744360902254</v>
      </c>
      <c r="G41" s="12">
        <f>G42-SUM(G38:G40)</f>
        <v>25</v>
      </c>
      <c r="H41" s="32">
        <f>100*G41/$G$42</f>
        <v>1.5234613040828764</v>
      </c>
      <c r="I41" s="32">
        <f t="shared" si="12"/>
        <v>9.3984962406015029</v>
      </c>
      <c r="J41" s="12">
        <f>J42-SUM(J38:J40)</f>
        <v>77</v>
      </c>
      <c r="K41" s="32">
        <f>100*J41/$J$42</f>
        <v>2.357624004898959</v>
      </c>
      <c r="L41" s="32">
        <f t="shared" si="3"/>
        <v>28.94736842105263</v>
      </c>
      <c r="M41" s="12">
        <f>M42-SUM(M38:M40)</f>
        <v>54</v>
      </c>
      <c r="N41" s="32">
        <f>100*M41/$M$42</f>
        <v>2.0657995409334355</v>
      </c>
      <c r="O41" s="32">
        <f t="shared" si="4"/>
        <v>20.300751879699249</v>
      </c>
    </row>
    <row r="42" spans="1:15" s="6" customFormat="1" x14ac:dyDescent="0.25">
      <c r="A42" s="111"/>
      <c r="B42" s="8" t="s">
        <v>8</v>
      </c>
      <c r="C42" s="12">
        <v>12520</v>
      </c>
      <c r="D42" s="12">
        <v>4799</v>
      </c>
      <c r="E42" s="35">
        <f t="shared" si="13"/>
        <v>100</v>
      </c>
      <c r="F42" s="32">
        <f t="shared" si="11"/>
        <v>38.33067092651757</v>
      </c>
      <c r="G42" s="12">
        <v>1641</v>
      </c>
      <c r="H42" s="35">
        <f>100*G42/$G$42</f>
        <v>100</v>
      </c>
      <c r="I42" s="32">
        <f t="shared" si="12"/>
        <v>13.10702875399361</v>
      </c>
      <c r="J42" s="12">
        <v>3266</v>
      </c>
      <c r="K42" s="35">
        <f>100*J42/$J$42</f>
        <v>100</v>
      </c>
      <c r="L42" s="32">
        <f t="shared" si="3"/>
        <v>26.08626198083067</v>
      </c>
      <c r="M42" s="12">
        <v>2614</v>
      </c>
      <c r="N42" s="35">
        <f>100*M42/$M$42</f>
        <v>100</v>
      </c>
      <c r="O42" s="32">
        <f t="shared" si="4"/>
        <v>20.878594249201278</v>
      </c>
    </row>
    <row r="43" spans="1:15" s="6" customFormat="1" ht="15" customHeight="1" x14ac:dyDescent="0.25">
      <c r="A43" s="109" t="s">
        <v>159</v>
      </c>
      <c r="B43" s="16" t="s">
        <v>165</v>
      </c>
      <c r="C43" s="17">
        <v>5861</v>
      </c>
      <c r="D43" s="17">
        <v>1649</v>
      </c>
      <c r="E43" s="31">
        <f>100*D43/$D$47</f>
        <v>42.467164563481845</v>
      </c>
      <c r="F43" s="31">
        <f t="shared" si="11"/>
        <v>28.135130523801401</v>
      </c>
      <c r="G43" s="17">
        <v>906</v>
      </c>
      <c r="H43" s="31">
        <f>100*G43/$G$47</f>
        <v>49.07908992416035</v>
      </c>
      <c r="I43" s="31">
        <f t="shared" si="12"/>
        <v>15.45811295000853</v>
      </c>
      <c r="J43" s="17">
        <v>1709</v>
      </c>
      <c r="K43" s="31">
        <f>100*J43/$J$47</f>
        <v>51.137043686415318</v>
      </c>
      <c r="L43" s="31">
        <f t="shared" si="3"/>
        <v>29.158846613205938</v>
      </c>
      <c r="M43" s="17">
        <v>1514</v>
      </c>
      <c r="N43" s="31">
        <f>100*M43/$M$47</f>
        <v>52.844677137870853</v>
      </c>
      <c r="O43" s="31">
        <f t="shared" si="4"/>
        <v>25.831769322641186</v>
      </c>
    </row>
    <row r="44" spans="1:15" s="6" customFormat="1" x14ac:dyDescent="0.25">
      <c r="A44" s="109"/>
      <c r="B44" s="16" t="s">
        <v>76</v>
      </c>
      <c r="C44" s="17">
        <v>3821</v>
      </c>
      <c r="D44" s="17">
        <v>1394</v>
      </c>
      <c r="E44" s="31">
        <f t="shared" ref="E44:E47" si="14">100*D44/$D$47</f>
        <v>35.900077259850633</v>
      </c>
      <c r="F44" s="31">
        <f t="shared" si="11"/>
        <v>36.482596179010727</v>
      </c>
      <c r="G44" s="17">
        <v>538</v>
      </c>
      <c r="H44" s="31">
        <f>100*G44/$G$47</f>
        <v>29.14409534127844</v>
      </c>
      <c r="I44" s="31">
        <f t="shared" si="12"/>
        <v>14.080083747710024</v>
      </c>
      <c r="J44" s="17">
        <v>1001</v>
      </c>
      <c r="K44" s="31">
        <f>100*J44/$J$47</f>
        <v>29.952124476361462</v>
      </c>
      <c r="L44" s="31">
        <f t="shared" si="3"/>
        <v>26.197330541743</v>
      </c>
      <c r="M44" s="17">
        <v>838</v>
      </c>
      <c r="N44" s="31">
        <f>100*M44/$M$47</f>
        <v>29.24956369982548</v>
      </c>
      <c r="O44" s="31">
        <f t="shared" si="4"/>
        <v>21.931431562418215</v>
      </c>
    </row>
    <row r="45" spans="1:15" s="6" customFormat="1" x14ac:dyDescent="0.25">
      <c r="A45" s="109"/>
      <c r="B45" s="16" t="s">
        <v>75</v>
      </c>
      <c r="C45" s="17">
        <v>2132</v>
      </c>
      <c r="D45" s="17">
        <v>728</v>
      </c>
      <c r="E45" s="31">
        <f t="shared" si="14"/>
        <v>18.74839041977852</v>
      </c>
      <c r="F45" s="31">
        <f t="shared" si="11"/>
        <v>34.146341463414636</v>
      </c>
      <c r="G45" s="17">
        <v>361</v>
      </c>
      <c r="H45" s="31">
        <f>100*G45/$G$47</f>
        <v>19.555796316359697</v>
      </c>
      <c r="I45" s="31">
        <f t="shared" si="12"/>
        <v>16.932457786116323</v>
      </c>
      <c r="J45" s="17">
        <v>560</v>
      </c>
      <c r="K45" s="31">
        <f>100*J45/$J$47</f>
        <v>16.756433273488931</v>
      </c>
      <c r="L45" s="31">
        <f t="shared" si="3"/>
        <v>26.266416510318951</v>
      </c>
      <c r="M45" s="17">
        <v>452</v>
      </c>
      <c r="N45" s="31">
        <f>100*M45/$M$47</f>
        <v>15.776614310645725</v>
      </c>
      <c r="O45" s="31">
        <f t="shared" si="4"/>
        <v>21.20075046904315</v>
      </c>
    </row>
    <row r="46" spans="1:15" s="6" customFormat="1" x14ac:dyDescent="0.25">
      <c r="A46" s="109"/>
      <c r="B46" s="16" t="s">
        <v>4</v>
      </c>
      <c r="C46" s="17">
        <v>317</v>
      </c>
      <c r="D46" s="17">
        <f>D47-SUM(D43:D45)</f>
        <v>112</v>
      </c>
      <c r="E46" s="31">
        <f t="shared" si="14"/>
        <v>2.8843677568890032</v>
      </c>
      <c r="F46" s="31">
        <f t="shared" si="11"/>
        <v>35.331230283911673</v>
      </c>
      <c r="G46" s="17">
        <f>G47-SUM(G43:G45)</f>
        <v>41</v>
      </c>
      <c r="H46" s="31">
        <f>100*G46/$G$47</f>
        <v>2.2210184182015169</v>
      </c>
      <c r="I46" s="31">
        <f t="shared" si="12"/>
        <v>12.933753943217665</v>
      </c>
      <c r="J46" s="17">
        <f>J47-SUM(J43:J45)</f>
        <v>72</v>
      </c>
      <c r="K46" s="31">
        <f>100*J46/$J$47</f>
        <v>2.1543985637342908</v>
      </c>
      <c r="L46" s="31">
        <f t="shared" si="3"/>
        <v>22.712933753943219</v>
      </c>
      <c r="M46" s="17">
        <f>M47-SUM(M43:M45)</f>
        <v>61</v>
      </c>
      <c r="N46" s="31">
        <f>100*M46/$M$47</f>
        <v>2.1291448516579408</v>
      </c>
      <c r="O46" s="31">
        <f t="shared" si="4"/>
        <v>19.242902208201894</v>
      </c>
    </row>
    <row r="47" spans="1:15" s="6" customFormat="1" x14ac:dyDescent="0.25">
      <c r="A47" s="109"/>
      <c r="B47" s="16" t="s">
        <v>8</v>
      </c>
      <c r="C47" s="17">
        <v>12131</v>
      </c>
      <c r="D47" s="17">
        <v>3883</v>
      </c>
      <c r="E47" s="34">
        <f t="shared" si="14"/>
        <v>100</v>
      </c>
      <c r="F47" s="31">
        <f t="shared" si="11"/>
        <v>32.008902810980132</v>
      </c>
      <c r="G47" s="17">
        <v>1846</v>
      </c>
      <c r="H47" s="34">
        <f>100*G47/$G$47</f>
        <v>100</v>
      </c>
      <c r="I47" s="31">
        <f t="shared" si="12"/>
        <v>15.217212101228258</v>
      </c>
      <c r="J47" s="17">
        <v>3342</v>
      </c>
      <c r="K47" s="34">
        <f>100*J47/$J$47</f>
        <v>100</v>
      </c>
      <c r="L47" s="31">
        <f t="shared" si="3"/>
        <v>27.54925397741324</v>
      </c>
      <c r="M47" s="17">
        <v>2865</v>
      </c>
      <c r="N47" s="34">
        <f>100*M47/$M$47</f>
        <v>100</v>
      </c>
      <c r="O47" s="31">
        <f t="shared" si="4"/>
        <v>23.617179127854257</v>
      </c>
    </row>
    <row r="48" spans="1:15" s="6" customFormat="1" ht="15" customHeight="1" x14ac:dyDescent="0.25">
      <c r="A48" s="110" t="s">
        <v>114</v>
      </c>
      <c r="B48" s="64" t="s">
        <v>76</v>
      </c>
      <c r="C48" s="13">
        <v>6114</v>
      </c>
      <c r="D48" s="13">
        <v>2966</v>
      </c>
      <c r="E48" s="32">
        <f>100*D48/$D$52</f>
        <v>49.78180597515945</v>
      </c>
      <c r="F48" s="32">
        <f t="shared" si="11"/>
        <v>48.511612692181878</v>
      </c>
      <c r="G48" s="13">
        <v>757</v>
      </c>
      <c r="H48" s="32">
        <f>100*G48/$G$52</f>
        <v>52.387543252595158</v>
      </c>
      <c r="I48" s="32">
        <f t="shared" si="12"/>
        <v>12.381419692508995</v>
      </c>
      <c r="J48" s="13">
        <v>1320</v>
      </c>
      <c r="K48" s="32">
        <f>100*J48/$J$52</f>
        <v>53.833605220228385</v>
      </c>
      <c r="L48" s="32">
        <f t="shared" si="3"/>
        <v>21.589793915603533</v>
      </c>
      <c r="M48" s="13">
        <v>986</v>
      </c>
      <c r="N48" s="32">
        <f>100*M48/$M$52</f>
        <v>56.961294049682266</v>
      </c>
      <c r="O48" s="32">
        <f t="shared" si="4"/>
        <v>16.126921818776577</v>
      </c>
    </row>
    <row r="49" spans="1:15" s="6" customFormat="1" x14ac:dyDescent="0.25">
      <c r="A49" s="110"/>
      <c r="B49" s="8" t="s">
        <v>72</v>
      </c>
      <c r="C49" s="12">
        <v>4621</v>
      </c>
      <c r="D49" s="12">
        <v>2662</v>
      </c>
      <c r="E49" s="32">
        <f t="shared" ref="E49:E52" si="15">100*D49/$D$52</f>
        <v>44.679422625041958</v>
      </c>
      <c r="F49" s="32">
        <f t="shared" si="11"/>
        <v>57.606578662627136</v>
      </c>
      <c r="G49" s="12">
        <v>549</v>
      </c>
      <c r="H49" s="32">
        <f>100*G49/$G$52</f>
        <v>37.993079584775089</v>
      </c>
      <c r="I49" s="32">
        <f t="shared" si="12"/>
        <v>11.88054533650725</v>
      </c>
      <c r="J49" s="12">
        <v>846</v>
      </c>
      <c r="K49" s="32">
        <f>100*J49/$J$52</f>
        <v>34.502446982055467</v>
      </c>
      <c r="L49" s="32">
        <f t="shared" si="3"/>
        <v>18.307725600519369</v>
      </c>
      <c r="M49" s="12">
        <v>509</v>
      </c>
      <c r="N49" s="32">
        <f>100*M49/$M$52</f>
        <v>29.404968226458696</v>
      </c>
      <c r="O49" s="32">
        <f t="shared" si="4"/>
        <v>11.014931832936593</v>
      </c>
    </row>
    <row r="50" spans="1:15" s="6" customFormat="1" x14ac:dyDescent="0.25">
      <c r="A50" s="110"/>
      <c r="B50" s="8" t="s">
        <v>164</v>
      </c>
      <c r="C50" s="12">
        <v>756</v>
      </c>
      <c r="D50" s="12">
        <v>209</v>
      </c>
      <c r="E50" s="32">
        <f t="shared" si="15"/>
        <v>3.5078885532057735</v>
      </c>
      <c r="F50" s="32">
        <f t="shared" si="11"/>
        <v>27.645502645502646</v>
      </c>
      <c r="G50" s="12">
        <v>101</v>
      </c>
      <c r="H50" s="32">
        <f>100*G50/$G$52</f>
        <v>6.9896193771626294</v>
      </c>
      <c r="I50" s="32">
        <f t="shared" si="12"/>
        <v>13.359788359788359</v>
      </c>
      <c r="J50" s="12">
        <v>231</v>
      </c>
      <c r="K50" s="32">
        <f>100*J50/$J$52</f>
        <v>9.4208809135399676</v>
      </c>
      <c r="L50" s="32">
        <f t="shared" si="3"/>
        <v>30.555555555555557</v>
      </c>
      <c r="M50" s="12">
        <v>197</v>
      </c>
      <c r="N50" s="32">
        <f>100*M50/$M$52</f>
        <v>11.380704794916234</v>
      </c>
      <c r="O50" s="32">
        <f t="shared" si="4"/>
        <v>26.058201058201057</v>
      </c>
    </row>
    <row r="51" spans="1:15" s="6" customFormat="1" x14ac:dyDescent="0.25">
      <c r="A51" s="110"/>
      <c r="B51" s="8" t="s">
        <v>4</v>
      </c>
      <c r="C51" s="12">
        <v>258</v>
      </c>
      <c r="D51" s="12">
        <f>D52-SUM(D48:D50)</f>
        <v>121</v>
      </c>
      <c r="E51" s="32">
        <f t="shared" si="15"/>
        <v>2.0308828465928164</v>
      </c>
      <c r="F51" s="32">
        <f t="shared" si="11"/>
        <v>46.899224806201552</v>
      </c>
      <c r="G51" s="12">
        <f>G52-SUM(G48:G50)</f>
        <v>38</v>
      </c>
      <c r="H51" s="32">
        <f>100*G51/$G$52</f>
        <v>2.6297577854671279</v>
      </c>
      <c r="I51" s="32">
        <f t="shared" si="12"/>
        <v>14.728682170542635</v>
      </c>
      <c r="J51" s="12">
        <f>J52-SUM(J48:J50)</f>
        <v>55</v>
      </c>
      <c r="K51" s="32">
        <f>100*J51/$J$52</f>
        <v>2.2430668841761827</v>
      </c>
      <c r="L51" s="32">
        <f t="shared" si="3"/>
        <v>21.31782945736434</v>
      </c>
      <c r="M51" s="12">
        <f>M52-SUM(M48:M50)</f>
        <v>39</v>
      </c>
      <c r="N51" s="32">
        <f>100*M51/$M$52</f>
        <v>2.2530329289428077</v>
      </c>
      <c r="O51" s="32">
        <f t="shared" si="4"/>
        <v>15.116279069767442</v>
      </c>
    </row>
    <row r="52" spans="1:15" s="6" customFormat="1" x14ac:dyDescent="0.25">
      <c r="A52" s="111"/>
      <c r="B52" s="8" t="s">
        <v>8</v>
      </c>
      <c r="C52" s="12">
        <v>11749</v>
      </c>
      <c r="D52" s="12">
        <v>5958</v>
      </c>
      <c r="E52" s="35">
        <f t="shared" si="15"/>
        <v>100</v>
      </c>
      <c r="F52" s="32">
        <f t="shared" si="11"/>
        <v>50.710698782875141</v>
      </c>
      <c r="G52" s="12">
        <v>1445</v>
      </c>
      <c r="H52" s="35">
        <f>100*G52/$G$52</f>
        <v>100</v>
      </c>
      <c r="I52" s="32">
        <f t="shared" si="12"/>
        <v>12.298919056941017</v>
      </c>
      <c r="J52" s="12">
        <v>2452</v>
      </c>
      <c r="K52" s="35">
        <f>100*J52/$J$52</f>
        <v>100</v>
      </c>
      <c r="L52" s="32">
        <f t="shared" si="3"/>
        <v>20.869861264788494</v>
      </c>
      <c r="M52" s="12">
        <v>1731</v>
      </c>
      <c r="N52" s="35">
        <f>100*M52/$M$52</f>
        <v>100</v>
      </c>
      <c r="O52" s="32">
        <f t="shared" si="4"/>
        <v>14.73316878032173</v>
      </c>
    </row>
    <row r="53" spans="1:15" s="6" customFormat="1" ht="15" customHeight="1" x14ac:dyDescent="0.25">
      <c r="A53" s="109" t="s">
        <v>89</v>
      </c>
      <c r="B53" s="16" t="s">
        <v>72</v>
      </c>
      <c r="C53" s="17">
        <v>4783</v>
      </c>
      <c r="D53" s="17">
        <v>2403</v>
      </c>
      <c r="E53" s="31">
        <f>100*D53/$D$57</f>
        <v>67.900536874823402</v>
      </c>
      <c r="F53" s="31">
        <f t="shared" si="11"/>
        <v>50.240434873510353</v>
      </c>
      <c r="G53" s="17">
        <v>633</v>
      </c>
      <c r="H53" s="31">
        <f>100*G53/$G$57</f>
        <v>61.456310679611647</v>
      </c>
      <c r="I53" s="31">
        <f t="shared" si="12"/>
        <v>13.234371733221828</v>
      </c>
      <c r="J53" s="17">
        <v>1028</v>
      </c>
      <c r="K53" s="31">
        <f>100*J53/$J$57</f>
        <v>58.276643990929706</v>
      </c>
      <c r="L53" s="31">
        <f t="shared" si="3"/>
        <v>21.492786953794688</v>
      </c>
      <c r="M53" s="17">
        <v>662</v>
      </c>
      <c r="N53" s="31">
        <f>100*M53/$M$57</f>
        <v>51.397515527950311</v>
      </c>
      <c r="O53" s="31">
        <f t="shared" si="4"/>
        <v>13.840685762074012</v>
      </c>
    </row>
    <row r="54" spans="1:15" s="6" customFormat="1" x14ac:dyDescent="0.25">
      <c r="A54" s="109"/>
      <c r="B54" s="16" t="s">
        <v>87</v>
      </c>
      <c r="C54" s="17">
        <v>2016</v>
      </c>
      <c r="D54" s="17">
        <v>833</v>
      </c>
      <c r="E54" s="31">
        <f t="shared" ref="E54:E57" si="16">100*D54/$D$57</f>
        <v>23.537722520486014</v>
      </c>
      <c r="F54" s="31">
        <f t="shared" si="11"/>
        <v>41.319444444444443</v>
      </c>
      <c r="G54" s="17">
        <v>263</v>
      </c>
      <c r="H54" s="31">
        <f>100*G54/$G$57</f>
        <v>25.533980582524272</v>
      </c>
      <c r="I54" s="31">
        <f t="shared" si="12"/>
        <v>13.045634920634921</v>
      </c>
      <c r="J54" s="17">
        <v>494</v>
      </c>
      <c r="K54" s="31">
        <f>100*J54/$J$57</f>
        <v>28.004535147392289</v>
      </c>
      <c r="L54" s="31">
        <f t="shared" si="3"/>
        <v>24.503968253968253</v>
      </c>
      <c r="M54" s="17">
        <v>384</v>
      </c>
      <c r="N54" s="31">
        <f>100*M54/$M$57</f>
        <v>29.813664596273291</v>
      </c>
      <c r="O54" s="31">
        <f t="shared" si="4"/>
        <v>19.047619047619047</v>
      </c>
    </row>
    <row r="55" spans="1:15" s="6" customFormat="1" x14ac:dyDescent="0.25">
      <c r="A55" s="109"/>
      <c r="B55" s="16" t="s">
        <v>163</v>
      </c>
      <c r="C55" s="17">
        <v>764</v>
      </c>
      <c r="D55" s="17">
        <v>243</v>
      </c>
      <c r="E55" s="31">
        <f t="shared" si="16"/>
        <v>6.8663464255439388</v>
      </c>
      <c r="F55" s="31">
        <f t="shared" si="11"/>
        <v>31.806282722513089</v>
      </c>
      <c r="G55" s="17">
        <v>114</v>
      </c>
      <c r="H55" s="31">
        <f>100*G55/$G$57</f>
        <v>11.067961165048544</v>
      </c>
      <c r="I55" s="31">
        <f t="shared" si="12"/>
        <v>14.921465968586388</v>
      </c>
      <c r="J55" s="17">
        <v>191</v>
      </c>
      <c r="K55" s="31">
        <f>100*J55/$J$57</f>
        <v>10.827664399092971</v>
      </c>
      <c r="L55" s="31">
        <f t="shared" si="3"/>
        <v>25</v>
      </c>
      <c r="M55" s="17">
        <v>197</v>
      </c>
      <c r="N55" s="31">
        <f>100*M55/$M$57</f>
        <v>15.295031055900621</v>
      </c>
      <c r="O55" s="31">
        <f t="shared" si="4"/>
        <v>25.785340314136125</v>
      </c>
    </row>
    <row r="56" spans="1:15" s="6" customFormat="1" x14ac:dyDescent="0.25">
      <c r="A56" s="109"/>
      <c r="B56" s="16" t="s">
        <v>4</v>
      </c>
      <c r="C56" s="17">
        <v>186</v>
      </c>
      <c r="D56" s="17">
        <f>D57-SUM(D53:D55)</f>
        <v>60</v>
      </c>
      <c r="E56" s="31">
        <f t="shared" si="16"/>
        <v>1.6953941791466516</v>
      </c>
      <c r="F56" s="31">
        <f t="shared" si="11"/>
        <v>32.258064516129032</v>
      </c>
      <c r="G56" s="17">
        <f>G57-SUM(G53:G55)</f>
        <v>20</v>
      </c>
      <c r="H56" s="31">
        <f>100*G56/$G$57</f>
        <v>1.941747572815534</v>
      </c>
      <c r="I56" s="31">
        <f t="shared" si="12"/>
        <v>10.75268817204301</v>
      </c>
      <c r="J56" s="17">
        <f>J57-SUM(J53:J55)</f>
        <v>51</v>
      </c>
      <c r="K56" s="31">
        <f>100*J56/$J$57</f>
        <v>2.8911564625850339</v>
      </c>
      <c r="L56" s="31">
        <f t="shared" si="3"/>
        <v>27.419354838709676</v>
      </c>
      <c r="M56" s="17">
        <f>M57-SUM(M53:M55)</f>
        <v>45</v>
      </c>
      <c r="N56" s="31">
        <f>100*M56/$M$57</f>
        <v>3.4937888198757765</v>
      </c>
      <c r="O56" s="31">
        <f t="shared" si="4"/>
        <v>24.193548387096776</v>
      </c>
    </row>
    <row r="57" spans="1:15" s="6" customFormat="1" x14ac:dyDescent="0.25">
      <c r="A57" s="109"/>
      <c r="B57" s="16" t="s">
        <v>8</v>
      </c>
      <c r="C57" s="17">
        <v>7749</v>
      </c>
      <c r="D57" s="17">
        <v>3539</v>
      </c>
      <c r="E57" s="34">
        <f t="shared" si="16"/>
        <v>100</v>
      </c>
      <c r="F57" s="31">
        <f t="shared" si="11"/>
        <v>45.670409085043232</v>
      </c>
      <c r="G57" s="17">
        <v>1030</v>
      </c>
      <c r="H57" s="34">
        <f>100*G57/$G$57</f>
        <v>100</v>
      </c>
      <c r="I57" s="31">
        <f t="shared" si="12"/>
        <v>13.292037682281585</v>
      </c>
      <c r="J57" s="17">
        <v>1764</v>
      </c>
      <c r="K57" s="34">
        <f>100*J57/$J$57</f>
        <v>100</v>
      </c>
      <c r="L57" s="31">
        <f t="shared" si="3"/>
        <v>22.764227642276424</v>
      </c>
      <c r="M57" s="17">
        <v>1288</v>
      </c>
      <c r="N57" s="34">
        <f>100*M57/$M$57</f>
        <v>100</v>
      </c>
      <c r="O57" s="31">
        <f t="shared" si="4"/>
        <v>16.621499548328817</v>
      </c>
    </row>
    <row r="58" spans="1:15" s="6" customFormat="1" ht="15" customHeight="1" x14ac:dyDescent="0.25">
      <c r="A58" s="110" t="s">
        <v>107</v>
      </c>
      <c r="B58" s="64" t="s">
        <v>73</v>
      </c>
      <c r="C58" s="13">
        <v>4995</v>
      </c>
      <c r="D58" s="13">
        <v>1389</v>
      </c>
      <c r="E58" s="32">
        <f>100*D58/$D$62</f>
        <v>67.329132331555982</v>
      </c>
      <c r="F58" s="32">
        <f t="shared" si="11"/>
        <v>27.807807807807809</v>
      </c>
      <c r="G58" s="13">
        <v>723</v>
      </c>
      <c r="H58" s="32">
        <f>100*G58/$G$62</f>
        <v>64.495985727029435</v>
      </c>
      <c r="I58" s="32">
        <f t="shared" si="12"/>
        <v>14.474474474474475</v>
      </c>
      <c r="J58" s="13">
        <v>1429</v>
      </c>
      <c r="K58" s="32">
        <f>100*J58/$J$62</f>
        <v>65.043240782885746</v>
      </c>
      <c r="L58" s="32">
        <f t="shared" si="3"/>
        <v>28.608608608608609</v>
      </c>
      <c r="M58" s="13">
        <v>1356</v>
      </c>
      <c r="N58" s="32">
        <f>100*M58/$M$62</f>
        <v>64.418052256532064</v>
      </c>
      <c r="O58" s="32">
        <f t="shared" si="4"/>
        <v>27.147147147147148</v>
      </c>
    </row>
    <row r="59" spans="1:15" s="6" customFormat="1" x14ac:dyDescent="0.25">
      <c r="A59" s="110"/>
      <c r="B59" s="8" t="s">
        <v>165</v>
      </c>
      <c r="C59" s="12">
        <v>1764</v>
      </c>
      <c r="D59" s="12">
        <v>447</v>
      </c>
      <c r="E59" s="32">
        <f t="shared" ref="E59:E62" si="17">100*D59/$D$62</f>
        <v>21.667474551623847</v>
      </c>
      <c r="F59" s="32">
        <f t="shared" si="11"/>
        <v>25.34013605442177</v>
      </c>
      <c r="G59" s="12">
        <v>254</v>
      </c>
      <c r="H59" s="32">
        <f>100*G59/$G$62</f>
        <v>22.658340767172167</v>
      </c>
      <c r="I59" s="32">
        <f t="shared" si="12"/>
        <v>14.399092970521542</v>
      </c>
      <c r="J59" s="12">
        <v>516</v>
      </c>
      <c r="K59" s="32">
        <f>100*J59/$J$62</f>
        <v>23.486572598998634</v>
      </c>
      <c r="L59" s="32">
        <f t="shared" si="3"/>
        <v>29.251700680272108</v>
      </c>
      <c r="M59" s="12">
        <v>523</v>
      </c>
      <c r="N59" s="32">
        <f>100*M59/$M$62</f>
        <v>24.845605700712589</v>
      </c>
      <c r="O59" s="32">
        <f t="shared" si="4"/>
        <v>29.648526077097507</v>
      </c>
    </row>
    <row r="60" spans="1:15" s="6" customFormat="1" x14ac:dyDescent="0.25">
      <c r="A60" s="110"/>
      <c r="B60" s="8" t="s">
        <v>168</v>
      </c>
      <c r="C60" s="12">
        <v>767</v>
      </c>
      <c r="D60" s="12">
        <v>200</v>
      </c>
      <c r="E60" s="32">
        <f t="shared" si="17"/>
        <v>9.694619486185168</v>
      </c>
      <c r="F60" s="32">
        <f t="shared" si="11"/>
        <v>26.07561929595828</v>
      </c>
      <c r="G60" s="12">
        <v>129</v>
      </c>
      <c r="H60" s="32">
        <f>100*G60/$G$62</f>
        <v>11.507582515611061</v>
      </c>
      <c r="I60" s="32">
        <f t="shared" si="12"/>
        <v>16.818774445893091</v>
      </c>
      <c r="J60" s="12">
        <v>220</v>
      </c>
      <c r="K60" s="32">
        <f>100*J60/$J$62</f>
        <v>10.013654984069186</v>
      </c>
      <c r="L60" s="32">
        <f t="shared" si="3"/>
        <v>28.683181225554108</v>
      </c>
      <c r="M60" s="12">
        <v>203</v>
      </c>
      <c r="N60" s="32">
        <f>100*M60/$M$62</f>
        <v>9.6437054631828971</v>
      </c>
      <c r="O60" s="32">
        <f t="shared" si="4"/>
        <v>26.466753585397655</v>
      </c>
    </row>
    <row r="61" spans="1:15" s="6" customFormat="1" x14ac:dyDescent="0.25">
      <c r="A61" s="110"/>
      <c r="B61" s="8" t="s">
        <v>4</v>
      </c>
      <c r="C61" s="12">
        <v>102</v>
      </c>
      <c r="D61" s="12">
        <f>D62-SUM(D58:D60)</f>
        <v>27</v>
      </c>
      <c r="E61" s="32">
        <f t="shared" si="17"/>
        <v>1.3087736306349975</v>
      </c>
      <c r="F61" s="32">
        <f t="shared" si="11"/>
        <v>26.470588235294116</v>
      </c>
      <c r="G61" s="12">
        <f>G62-SUM(G58:G60)</f>
        <v>15</v>
      </c>
      <c r="H61" s="32">
        <f>100*G61/$G$62</f>
        <v>1.3380909901873328</v>
      </c>
      <c r="I61" s="32">
        <f t="shared" si="12"/>
        <v>14.705882352941176</v>
      </c>
      <c r="J61" s="12">
        <f>J62-SUM(J58:J60)</f>
        <v>32</v>
      </c>
      <c r="K61" s="32">
        <f>100*J61/$J$62</f>
        <v>1.4565316340464269</v>
      </c>
      <c r="L61" s="32">
        <f t="shared" si="3"/>
        <v>31.372549019607842</v>
      </c>
      <c r="M61" s="12">
        <f>M62-SUM(M58:M60)</f>
        <v>23</v>
      </c>
      <c r="N61" s="32">
        <f>100*M61/$M$62</f>
        <v>1.0926365795724466</v>
      </c>
      <c r="O61" s="32">
        <f t="shared" si="4"/>
        <v>22.549019607843139</v>
      </c>
    </row>
    <row r="62" spans="1:15" s="6" customFormat="1" x14ac:dyDescent="0.25">
      <c r="A62" s="111"/>
      <c r="B62" s="8" t="s">
        <v>8</v>
      </c>
      <c r="C62" s="12">
        <v>7628</v>
      </c>
      <c r="D62" s="12">
        <v>2063</v>
      </c>
      <c r="E62" s="35">
        <f t="shared" si="17"/>
        <v>100</v>
      </c>
      <c r="F62" s="32">
        <f t="shared" si="11"/>
        <v>27.045097011012061</v>
      </c>
      <c r="G62" s="12">
        <v>1121</v>
      </c>
      <c r="H62" s="35">
        <f>100*G62/$G$62</f>
        <v>100</v>
      </c>
      <c r="I62" s="32">
        <f t="shared" si="12"/>
        <v>14.695857367593078</v>
      </c>
      <c r="J62" s="12">
        <v>2197</v>
      </c>
      <c r="K62" s="35">
        <f>100*J62/$J$62</f>
        <v>100</v>
      </c>
      <c r="L62" s="32">
        <f t="shared" si="3"/>
        <v>28.801782905086522</v>
      </c>
      <c r="M62" s="12">
        <v>2105</v>
      </c>
      <c r="N62" s="35">
        <f>100*M62/$M$62</f>
        <v>100</v>
      </c>
      <c r="O62" s="32">
        <f t="shared" si="4"/>
        <v>27.595700052438385</v>
      </c>
    </row>
    <row r="63" spans="1:15" s="6" customFormat="1" ht="15" customHeight="1" x14ac:dyDescent="0.25">
      <c r="A63" s="109" t="s">
        <v>121</v>
      </c>
      <c r="B63" s="16" t="s">
        <v>77</v>
      </c>
      <c r="C63" s="17">
        <v>3388</v>
      </c>
      <c r="D63" s="17">
        <v>843</v>
      </c>
      <c r="E63" s="31">
        <f>100*D63/$D$67</f>
        <v>48.531951640759928</v>
      </c>
      <c r="F63" s="31">
        <f t="shared" si="11"/>
        <v>24.881936245572611</v>
      </c>
      <c r="G63" s="17">
        <v>499</v>
      </c>
      <c r="H63" s="31">
        <f>100*G63/$G$67</f>
        <v>52.972399150743101</v>
      </c>
      <c r="I63" s="31">
        <f t="shared" si="12"/>
        <v>14.728453364817002</v>
      </c>
      <c r="J63" s="17">
        <v>1010</v>
      </c>
      <c r="K63" s="31">
        <f>100*J63/$J$67</f>
        <v>50.5</v>
      </c>
      <c r="L63" s="31">
        <f t="shared" si="3"/>
        <v>29.811097992916174</v>
      </c>
      <c r="M63" s="17">
        <v>953</v>
      </c>
      <c r="N63" s="31">
        <f>100*M63/$M$67</f>
        <v>50.078822911192852</v>
      </c>
      <c r="O63" s="31">
        <f t="shared" si="4"/>
        <v>28.128689492325854</v>
      </c>
    </row>
    <row r="64" spans="1:15" s="6" customFormat="1" ht="15" customHeight="1" x14ac:dyDescent="0.25">
      <c r="A64" s="109"/>
      <c r="B64" s="16" t="s">
        <v>81</v>
      </c>
      <c r="C64" s="17">
        <v>1731</v>
      </c>
      <c r="D64" s="17">
        <v>473</v>
      </c>
      <c r="E64" s="31">
        <f t="shared" ref="E64:E67" si="18">100*D64/$D$67</f>
        <v>27.230857800805989</v>
      </c>
      <c r="F64" s="31">
        <f t="shared" si="11"/>
        <v>27.325245522819181</v>
      </c>
      <c r="G64" s="17">
        <v>220</v>
      </c>
      <c r="H64" s="31">
        <f>100*G64/$G$67</f>
        <v>23.354564755838641</v>
      </c>
      <c r="I64" s="31">
        <f t="shared" si="12"/>
        <v>12.709416522241479</v>
      </c>
      <c r="J64" s="17">
        <v>505</v>
      </c>
      <c r="K64" s="31">
        <f>100*J64/$J$67</f>
        <v>25.25</v>
      </c>
      <c r="L64" s="31">
        <f t="shared" si="3"/>
        <v>29.173887926054302</v>
      </c>
      <c r="M64" s="17">
        <v>489</v>
      </c>
      <c r="N64" s="31">
        <f>100*M64/$M$67</f>
        <v>25.696269048870207</v>
      </c>
      <c r="O64" s="31">
        <f t="shared" si="4"/>
        <v>28.249566724436743</v>
      </c>
    </row>
    <row r="65" spans="1:15" s="6" customFormat="1" x14ac:dyDescent="0.25">
      <c r="A65" s="109"/>
      <c r="B65" s="16" t="s">
        <v>83</v>
      </c>
      <c r="C65" s="17">
        <v>1465</v>
      </c>
      <c r="D65" s="17">
        <v>366</v>
      </c>
      <c r="E65" s="31">
        <f t="shared" si="18"/>
        <v>21.070811744386873</v>
      </c>
      <c r="F65" s="31">
        <f t="shared" si="11"/>
        <v>24.982935153583618</v>
      </c>
      <c r="G65" s="17">
        <v>200</v>
      </c>
      <c r="H65" s="31">
        <f>100*G65/$G$67</f>
        <v>21.231422505307854</v>
      </c>
      <c r="I65" s="31">
        <f t="shared" si="12"/>
        <v>13.651877133105803</v>
      </c>
      <c r="J65" s="17">
        <v>442</v>
      </c>
      <c r="K65" s="31">
        <f>100*J65/$J$67</f>
        <v>22.1</v>
      </c>
      <c r="L65" s="31">
        <f t="shared" si="3"/>
        <v>30.170648464163822</v>
      </c>
      <c r="M65" s="17">
        <v>420</v>
      </c>
      <c r="N65" s="31">
        <f>100*M65/$M$67</f>
        <v>22.070415133998949</v>
      </c>
      <c r="O65" s="31">
        <f t="shared" si="4"/>
        <v>28.668941979522184</v>
      </c>
    </row>
    <row r="66" spans="1:15" s="6" customFormat="1" x14ac:dyDescent="0.25">
      <c r="A66" s="109"/>
      <c r="B66" s="16" t="s">
        <v>4</v>
      </c>
      <c r="C66" s="17">
        <v>169</v>
      </c>
      <c r="D66" s="17">
        <f>D67-SUM(D63:D65)</f>
        <v>55</v>
      </c>
      <c r="E66" s="31">
        <f t="shared" si="18"/>
        <v>3.1663788140472078</v>
      </c>
      <c r="F66" s="31">
        <f t="shared" si="11"/>
        <v>32.544378698224854</v>
      </c>
      <c r="G66" s="17">
        <f>G67-SUM(G63:G65)</f>
        <v>23</v>
      </c>
      <c r="H66" s="31">
        <f>100*G66/$G$67</f>
        <v>2.4416135881104033</v>
      </c>
      <c r="I66" s="31">
        <f t="shared" si="12"/>
        <v>13.609467455621301</v>
      </c>
      <c r="J66" s="17">
        <f>J67-SUM(J63:J65)</f>
        <v>43</v>
      </c>
      <c r="K66" s="31">
        <f>100*J66/$J$67</f>
        <v>2.15</v>
      </c>
      <c r="L66" s="31">
        <f t="shared" si="3"/>
        <v>25.443786982248522</v>
      </c>
      <c r="M66" s="17">
        <f>M67-SUM(M63:M65)</f>
        <v>41</v>
      </c>
      <c r="N66" s="31">
        <f>100*M66/$M$67</f>
        <v>2.1544929059379925</v>
      </c>
      <c r="O66" s="31">
        <f t="shared" si="4"/>
        <v>24.260355029585799</v>
      </c>
    </row>
    <row r="67" spans="1:15" s="6" customFormat="1" ht="15" customHeight="1" x14ac:dyDescent="0.25">
      <c r="A67" s="109"/>
      <c r="B67" s="16" t="s">
        <v>8</v>
      </c>
      <c r="C67" s="17">
        <v>6753</v>
      </c>
      <c r="D67" s="17">
        <v>1737</v>
      </c>
      <c r="E67" s="34">
        <f t="shared" si="18"/>
        <v>100</v>
      </c>
      <c r="F67" s="31">
        <f t="shared" ref="F67:F84" si="19">100*D67/C67</f>
        <v>25.721901377165704</v>
      </c>
      <c r="G67" s="17">
        <v>942</v>
      </c>
      <c r="H67" s="34">
        <f>100*G67/$G$67</f>
        <v>100</v>
      </c>
      <c r="I67" s="31">
        <f t="shared" ref="I67:I84" si="20">100*G67/C67</f>
        <v>13.949355841848067</v>
      </c>
      <c r="J67" s="17">
        <v>2000</v>
      </c>
      <c r="K67" s="34">
        <f>100*J67/$J$67</f>
        <v>100</v>
      </c>
      <c r="L67" s="31">
        <f t="shared" si="3"/>
        <v>29.616466755516068</v>
      </c>
      <c r="M67" s="17">
        <v>1903</v>
      </c>
      <c r="N67" s="34">
        <f>100*M67/$M$67</f>
        <v>100</v>
      </c>
      <c r="O67" s="31">
        <f t="shared" si="4"/>
        <v>28.180068117873539</v>
      </c>
    </row>
    <row r="68" spans="1:15" s="6" customFormat="1" ht="15" customHeight="1" x14ac:dyDescent="0.25">
      <c r="A68" s="110" t="s">
        <v>143</v>
      </c>
      <c r="B68" s="64" t="s">
        <v>72</v>
      </c>
      <c r="C68" s="13">
        <v>2839</v>
      </c>
      <c r="D68" s="13">
        <v>1731</v>
      </c>
      <c r="E68" s="32">
        <f>100*D68/$D$72</f>
        <v>52.951973080452738</v>
      </c>
      <c r="F68" s="32">
        <f t="shared" si="19"/>
        <v>60.972173300457911</v>
      </c>
      <c r="G68" s="13">
        <v>294</v>
      </c>
      <c r="H68" s="32">
        <f>100*G68/$G$72</f>
        <v>46.372239747634069</v>
      </c>
      <c r="I68" s="32">
        <f t="shared" si="20"/>
        <v>10.355759070095104</v>
      </c>
      <c r="J68" s="13">
        <v>537</v>
      </c>
      <c r="K68" s="32">
        <f>100*J68/$J$72</f>
        <v>52.034883720930232</v>
      </c>
      <c r="L68" s="32">
        <f t="shared" ref="L68:L84" si="21">100*J68/C68</f>
        <v>18.915110954561467</v>
      </c>
      <c r="M68" s="13">
        <v>247</v>
      </c>
      <c r="N68" s="32">
        <f>100*M68/$M$72</f>
        <v>38.473520249221181</v>
      </c>
      <c r="O68" s="32">
        <f t="shared" ref="O68:O84" si="22">100*M68/C68</f>
        <v>8.7002465656921455</v>
      </c>
    </row>
    <row r="69" spans="1:15" s="6" customFormat="1" x14ac:dyDescent="0.25">
      <c r="A69" s="110"/>
      <c r="B69" s="8" t="s">
        <v>84</v>
      </c>
      <c r="C69" s="12">
        <v>2137</v>
      </c>
      <c r="D69" s="12">
        <v>1264</v>
      </c>
      <c r="E69" s="32">
        <f t="shared" ref="E69:E72" si="23">100*D69/$D$72</f>
        <v>38.666258794738454</v>
      </c>
      <c r="F69" s="32">
        <f t="shared" si="19"/>
        <v>59.148338792700045</v>
      </c>
      <c r="G69" s="12">
        <v>240</v>
      </c>
      <c r="H69" s="32">
        <f>100*G69/$G$72</f>
        <v>37.854889589905362</v>
      </c>
      <c r="I69" s="32">
        <f t="shared" si="20"/>
        <v>11.230697239120262</v>
      </c>
      <c r="J69" s="12">
        <v>349</v>
      </c>
      <c r="K69" s="32">
        <f>100*J69/$J$72</f>
        <v>33.81782945736434</v>
      </c>
      <c r="L69" s="32">
        <f t="shared" si="21"/>
        <v>16.331305568554047</v>
      </c>
      <c r="M69" s="12">
        <v>259</v>
      </c>
      <c r="N69" s="32">
        <f>100*M69/$M$72</f>
        <v>40.342679127725859</v>
      </c>
      <c r="O69" s="32">
        <f t="shared" si="22"/>
        <v>12.119794103883949</v>
      </c>
    </row>
    <row r="70" spans="1:15" s="6" customFormat="1" x14ac:dyDescent="0.25">
      <c r="A70" s="110"/>
      <c r="B70" s="8" t="s">
        <v>169</v>
      </c>
      <c r="C70" s="12">
        <v>494</v>
      </c>
      <c r="D70" s="12">
        <v>192</v>
      </c>
      <c r="E70" s="32">
        <f t="shared" si="23"/>
        <v>5.8733557662893849</v>
      </c>
      <c r="F70" s="32">
        <f t="shared" si="19"/>
        <v>38.866396761133601</v>
      </c>
      <c r="G70" s="12">
        <v>80</v>
      </c>
      <c r="H70" s="32">
        <f>100*G70/$G$72</f>
        <v>12.618296529968454</v>
      </c>
      <c r="I70" s="32">
        <f t="shared" si="20"/>
        <v>16.194331983805668</v>
      </c>
      <c r="J70" s="12">
        <v>115</v>
      </c>
      <c r="K70" s="32">
        <f>100*J70/$J$72</f>
        <v>11.143410852713178</v>
      </c>
      <c r="L70" s="32">
        <f t="shared" si="21"/>
        <v>23.279352226720647</v>
      </c>
      <c r="M70" s="12">
        <v>96</v>
      </c>
      <c r="N70" s="32">
        <f>100*M70/$M$72</f>
        <v>14.953271028037383</v>
      </c>
      <c r="O70" s="32">
        <f t="shared" si="22"/>
        <v>19.4331983805668</v>
      </c>
    </row>
    <row r="71" spans="1:15" s="6" customFormat="1" x14ac:dyDescent="0.25">
      <c r="A71" s="110"/>
      <c r="B71" s="8" t="s">
        <v>4</v>
      </c>
      <c r="C71" s="12">
        <v>179</v>
      </c>
      <c r="D71" s="12">
        <f>D72-SUM(D68:D70)</f>
        <v>82</v>
      </c>
      <c r="E71" s="32">
        <f t="shared" si="23"/>
        <v>2.5084123585194247</v>
      </c>
      <c r="F71" s="32">
        <f t="shared" si="19"/>
        <v>45.81005586592179</v>
      </c>
      <c r="G71" s="12">
        <f>G72-SUM(G68:G70)</f>
        <v>20</v>
      </c>
      <c r="H71" s="32">
        <f>100*G71/$G$72</f>
        <v>3.1545741324921135</v>
      </c>
      <c r="I71" s="32">
        <f t="shared" si="20"/>
        <v>11.173184357541899</v>
      </c>
      <c r="J71" s="12">
        <f>J72-SUM(J68:J70)</f>
        <v>31</v>
      </c>
      <c r="K71" s="32">
        <f>100*J71/$J$72</f>
        <v>3.0038759689922481</v>
      </c>
      <c r="L71" s="32">
        <f t="shared" si="21"/>
        <v>17.318435754189945</v>
      </c>
      <c r="M71" s="12">
        <f>M72-SUM(M68:M70)</f>
        <v>40</v>
      </c>
      <c r="N71" s="32">
        <f>100*M71/$M$72</f>
        <v>6.2305295950155761</v>
      </c>
      <c r="O71" s="32">
        <f t="shared" si="22"/>
        <v>22.346368715083798</v>
      </c>
    </row>
    <row r="72" spans="1:15" s="6" customFormat="1" x14ac:dyDescent="0.25">
      <c r="A72" s="111"/>
      <c r="B72" s="8" t="s">
        <v>8</v>
      </c>
      <c r="C72" s="12">
        <v>5649</v>
      </c>
      <c r="D72" s="12">
        <v>3269</v>
      </c>
      <c r="E72" s="35">
        <f t="shared" si="23"/>
        <v>100</v>
      </c>
      <c r="F72" s="32">
        <f t="shared" si="19"/>
        <v>57.868649318463447</v>
      </c>
      <c r="G72" s="12">
        <v>634</v>
      </c>
      <c r="H72" s="35">
        <f>100*G72/$G$72</f>
        <v>100</v>
      </c>
      <c r="I72" s="32">
        <f t="shared" si="20"/>
        <v>11.223225349619401</v>
      </c>
      <c r="J72" s="12">
        <v>1032</v>
      </c>
      <c r="K72" s="35">
        <f>100*J72/$J$72</f>
        <v>100</v>
      </c>
      <c r="L72" s="32">
        <f t="shared" si="21"/>
        <v>18.268720127456188</v>
      </c>
      <c r="M72" s="12">
        <v>642</v>
      </c>
      <c r="N72" s="35">
        <f>100*M72/$M$72</f>
        <v>100</v>
      </c>
      <c r="O72" s="32">
        <f t="shared" si="22"/>
        <v>11.364843335103558</v>
      </c>
    </row>
    <row r="73" spans="1:15" s="6" customFormat="1" ht="15" customHeight="1" x14ac:dyDescent="0.25">
      <c r="A73" s="109" t="s">
        <v>160</v>
      </c>
      <c r="B73" s="16" t="s">
        <v>166</v>
      </c>
      <c r="C73" s="17">
        <v>2153</v>
      </c>
      <c r="D73" s="17">
        <v>654</v>
      </c>
      <c r="E73" s="31">
        <f>100*D73/$D$77</f>
        <v>45.134575569358176</v>
      </c>
      <c r="F73" s="31">
        <f t="shared" si="19"/>
        <v>30.376219228982816</v>
      </c>
      <c r="G73" s="17">
        <v>319</v>
      </c>
      <c r="H73" s="31">
        <f>100*G73/$G$77</f>
        <v>47.32937685459941</v>
      </c>
      <c r="I73" s="31">
        <f t="shared" si="20"/>
        <v>14.816535067347887</v>
      </c>
      <c r="J73" s="17">
        <v>569</v>
      </c>
      <c r="K73" s="31">
        <f>100*J73/$J$77</f>
        <v>46.486928104575163</v>
      </c>
      <c r="L73" s="31">
        <f t="shared" si="21"/>
        <v>26.428239665582907</v>
      </c>
      <c r="M73" s="17">
        <v>575</v>
      </c>
      <c r="N73" s="31">
        <f>100*M73/$M$77</f>
        <v>53.290083410565337</v>
      </c>
      <c r="O73" s="31">
        <f t="shared" si="22"/>
        <v>26.706920575940547</v>
      </c>
    </row>
    <row r="74" spans="1:15" s="6" customFormat="1" x14ac:dyDescent="0.25">
      <c r="A74" s="109"/>
      <c r="B74" s="16" t="s">
        <v>75</v>
      </c>
      <c r="C74" s="17">
        <v>1434</v>
      </c>
      <c r="D74" s="17">
        <v>503</v>
      </c>
      <c r="E74" s="31">
        <f t="shared" ref="E74:E77" si="24">100*D74/$D$77</f>
        <v>34.713595583160803</v>
      </c>
      <c r="F74" s="31">
        <f t="shared" si="19"/>
        <v>35.076708507670851</v>
      </c>
      <c r="G74" s="17">
        <v>225</v>
      </c>
      <c r="H74" s="31">
        <f>100*G74/$G$77</f>
        <v>33.382789317507417</v>
      </c>
      <c r="I74" s="31">
        <f t="shared" si="20"/>
        <v>15.690376569037657</v>
      </c>
      <c r="J74" s="17">
        <v>381</v>
      </c>
      <c r="K74" s="31">
        <f>100*J74/$J$77</f>
        <v>31.127450980392158</v>
      </c>
      <c r="L74" s="31">
        <f t="shared" si="21"/>
        <v>26.569037656903767</v>
      </c>
      <c r="M74" s="17">
        <v>307</v>
      </c>
      <c r="N74" s="31">
        <f>100*M74/$M$77</f>
        <v>28.45227062094532</v>
      </c>
      <c r="O74" s="31">
        <f t="shared" si="22"/>
        <v>21.408647140864716</v>
      </c>
    </row>
    <row r="75" spans="1:15" s="6" customFormat="1" x14ac:dyDescent="0.25">
      <c r="A75" s="109"/>
      <c r="B75" s="16" t="s">
        <v>87</v>
      </c>
      <c r="C75" s="17">
        <v>755</v>
      </c>
      <c r="D75" s="17">
        <v>246</v>
      </c>
      <c r="E75" s="31">
        <f t="shared" si="24"/>
        <v>16.977225672877847</v>
      </c>
      <c r="F75" s="31">
        <f t="shared" si="19"/>
        <v>32.58278145695364</v>
      </c>
      <c r="G75" s="17">
        <v>114</v>
      </c>
      <c r="H75" s="31">
        <f>100*G75/$G$77</f>
        <v>16.91394658753709</v>
      </c>
      <c r="I75" s="31">
        <f t="shared" si="20"/>
        <v>15.099337748344372</v>
      </c>
      <c r="J75" s="17">
        <v>231</v>
      </c>
      <c r="K75" s="31">
        <f>100*J75/$J$77</f>
        <v>18.872549019607842</v>
      </c>
      <c r="L75" s="31">
        <f t="shared" si="21"/>
        <v>30.596026490066226</v>
      </c>
      <c r="M75" s="17">
        <v>153</v>
      </c>
      <c r="N75" s="31">
        <f>100*M75/$M$77</f>
        <v>14.179796107506951</v>
      </c>
      <c r="O75" s="31">
        <f t="shared" si="22"/>
        <v>20.264900662251655</v>
      </c>
    </row>
    <row r="76" spans="1:15" s="6" customFormat="1" x14ac:dyDescent="0.25">
      <c r="A76" s="109"/>
      <c r="B76" s="16" t="s">
        <v>4</v>
      </c>
      <c r="C76" s="17">
        <v>151</v>
      </c>
      <c r="D76" s="17">
        <f>D77-SUM(D73:D75)</f>
        <v>46</v>
      </c>
      <c r="E76" s="31">
        <f t="shared" si="24"/>
        <v>3.1746031746031744</v>
      </c>
      <c r="F76" s="31">
        <f t="shared" si="19"/>
        <v>30.463576158940398</v>
      </c>
      <c r="G76" s="17">
        <f>G77-SUM(G73:G75)</f>
        <v>16</v>
      </c>
      <c r="H76" s="31">
        <f>100*G76/$G$77</f>
        <v>2.3738872403560829</v>
      </c>
      <c r="I76" s="31">
        <f t="shared" si="20"/>
        <v>10.596026490066226</v>
      </c>
      <c r="J76" s="17">
        <f>J77-SUM(J73:J75)</f>
        <v>43</v>
      </c>
      <c r="K76" s="31">
        <f>100*J76/$J$77</f>
        <v>3.5130718954248366</v>
      </c>
      <c r="L76" s="31">
        <f t="shared" si="21"/>
        <v>28.476821192052981</v>
      </c>
      <c r="M76" s="17">
        <f>M77-SUM(M73:M75)</f>
        <v>44</v>
      </c>
      <c r="N76" s="31">
        <f>100*M76/$M$77</f>
        <v>4.0778498609823908</v>
      </c>
      <c r="O76" s="31">
        <f t="shared" si="22"/>
        <v>29.139072847682119</v>
      </c>
    </row>
    <row r="77" spans="1:15" s="6" customFormat="1" x14ac:dyDescent="0.25">
      <c r="A77" s="109"/>
      <c r="B77" s="16" t="s">
        <v>8</v>
      </c>
      <c r="C77" s="17">
        <v>4493</v>
      </c>
      <c r="D77" s="17">
        <v>1449</v>
      </c>
      <c r="E77" s="34">
        <f t="shared" si="24"/>
        <v>100</v>
      </c>
      <c r="F77" s="31">
        <f t="shared" si="19"/>
        <v>32.250166926329847</v>
      </c>
      <c r="G77" s="17">
        <v>674</v>
      </c>
      <c r="H77" s="34">
        <f>100*G77/$G$77</f>
        <v>100</v>
      </c>
      <c r="I77" s="31">
        <f t="shared" si="20"/>
        <v>15.001112842198976</v>
      </c>
      <c r="J77" s="17">
        <v>1224</v>
      </c>
      <c r="K77" s="34">
        <f>100*J77/$J$77</f>
        <v>100</v>
      </c>
      <c r="L77" s="31">
        <f t="shared" si="21"/>
        <v>27.242377030937014</v>
      </c>
      <c r="M77" s="17">
        <v>1079</v>
      </c>
      <c r="N77" s="34">
        <f>100*M77/$M$77</f>
        <v>100</v>
      </c>
      <c r="O77" s="31">
        <f t="shared" si="22"/>
        <v>24.015134653906077</v>
      </c>
    </row>
    <row r="78" spans="1:15" s="6" customFormat="1" ht="15" customHeight="1" x14ac:dyDescent="0.25">
      <c r="A78" s="110" t="s">
        <v>161</v>
      </c>
      <c r="B78" s="64" t="s">
        <v>168</v>
      </c>
      <c r="C78" s="13">
        <v>2133</v>
      </c>
      <c r="D78" s="13">
        <v>708</v>
      </c>
      <c r="E78" s="32">
        <f>100*D78/$D$82</f>
        <v>45.884640311082308</v>
      </c>
      <c r="F78" s="32">
        <f t="shared" si="19"/>
        <v>33.192686357243318</v>
      </c>
      <c r="G78" s="13">
        <v>352</v>
      </c>
      <c r="H78" s="32">
        <f>100*G78/$G$82</f>
        <v>55.608214849921012</v>
      </c>
      <c r="I78" s="32">
        <f t="shared" si="20"/>
        <v>16.502578527894983</v>
      </c>
      <c r="J78" s="13">
        <v>582</v>
      </c>
      <c r="K78" s="32">
        <f>100*J78/$J$82</f>
        <v>54.750705550329258</v>
      </c>
      <c r="L78" s="32">
        <f t="shared" si="21"/>
        <v>27.28551336146273</v>
      </c>
      <c r="M78" s="13">
        <v>466</v>
      </c>
      <c r="N78" s="32">
        <f>100*M78/$M$82</f>
        <v>57.67326732673267</v>
      </c>
      <c r="O78" s="32">
        <f t="shared" si="22"/>
        <v>21.847163619315516</v>
      </c>
    </row>
    <row r="79" spans="1:15" s="6" customFormat="1" x14ac:dyDescent="0.25">
      <c r="A79" s="110"/>
      <c r="B79" s="8" t="s">
        <v>75</v>
      </c>
      <c r="C79" s="12">
        <v>1068</v>
      </c>
      <c r="D79" s="12">
        <v>426</v>
      </c>
      <c r="E79" s="32">
        <f t="shared" ref="E79:E82" si="25">100*D79/$D$82</f>
        <v>27.608554763447827</v>
      </c>
      <c r="F79" s="32">
        <f t="shared" si="19"/>
        <v>39.887640449438202</v>
      </c>
      <c r="G79" s="12">
        <v>155</v>
      </c>
      <c r="H79" s="32">
        <f>100*G79/$G$82</f>
        <v>24.486571879936808</v>
      </c>
      <c r="I79" s="32">
        <f t="shared" si="20"/>
        <v>14.513108614232209</v>
      </c>
      <c r="J79" s="12">
        <v>278</v>
      </c>
      <c r="K79" s="32">
        <f>100*J79/$J$82</f>
        <v>26.152398871119473</v>
      </c>
      <c r="L79" s="32">
        <f t="shared" si="21"/>
        <v>26.029962546816478</v>
      </c>
      <c r="M79" s="12">
        <v>201</v>
      </c>
      <c r="N79" s="32">
        <f>100*M79/$M$82</f>
        <v>24.876237623762375</v>
      </c>
      <c r="O79" s="32">
        <f t="shared" si="22"/>
        <v>18.820224719101123</v>
      </c>
    </row>
    <row r="80" spans="1:15" s="6" customFormat="1" ht="15" customHeight="1" x14ac:dyDescent="0.25">
      <c r="A80" s="110"/>
      <c r="B80" s="8" t="s">
        <v>84</v>
      </c>
      <c r="C80" s="12">
        <v>739</v>
      </c>
      <c r="D80" s="12">
        <v>345</v>
      </c>
      <c r="E80" s="32">
        <f t="shared" si="25"/>
        <v>22.359040829552818</v>
      </c>
      <c r="F80" s="32">
        <f t="shared" si="19"/>
        <v>46.684709066305821</v>
      </c>
      <c r="G80" s="12">
        <v>105</v>
      </c>
      <c r="H80" s="32">
        <f>100*G80/$G$82</f>
        <v>16.587677725118482</v>
      </c>
      <c r="I80" s="32">
        <f t="shared" si="20"/>
        <v>14.208389715832206</v>
      </c>
      <c r="J80" s="12">
        <v>163</v>
      </c>
      <c r="K80" s="32">
        <f>100*J80/$J$82</f>
        <v>15.333960489181562</v>
      </c>
      <c r="L80" s="32">
        <f t="shared" si="21"/>
        <v>22.056833558863328</v>
      </c>
      <c r="M80" s="12">
        <v>116</v>
      </c>
      <c r="N80" s="32">
        <f>100*M80/$M$82</f>
        <v>14.356435643564357</v>
      </c>
      <c r="O80" s="32">
        <f t="shared" si="22"/>
        <v>15.696887686062245</v>
      </c>
    </row>
    <row r="81" spans="1:15" s="6" customFormat="1" x14ac:dyDescent="0.25">
      <c r="A81" s="110"/>
      <c r="B81" s="8" t="s">
        <v>4</v>
      </c>
      <c r="C81" s="12">
        <v>159</v>
      </c>
      <c r="D81" s="12">
        <f>D82-SUM(D78:D80)</f>
        <v>64</v>
      </c>
      <c r="E81" s="32">
        <f t="shared" si="25"/>
        <v>4.1477640959170445</v>
      </c>
      <c r="F81" s="32">
        <f t="shared" si="19"/>
        <v>40.251572327044023</v>
      </c>
      <c r="G81" s="12">
        <f>G82-SUM(G78:G80)</f>
        <v>21</v>
      </c>
      <c r="H81" s="32">
        <f>100*G81/$G$82</f>
        <v>3.3175355450236967</v>
      </c>
      <c r="I81" s="32">
        <f t="shared" si="20"/>
        <v>13.20754716981132</v>
      </c>
      <c r="J81" s="12">
        <f>J82-SUM(J78:J80)</f>
        <v>40</v>
      </c>
      <c r="K81" s="32">
        <f>100*J81/$J$82</f>
        <v>3.7629350893697082</v>
      </c>
      <c r="L81" s="32">
        <f t="shared" si="21"/>
        <v>25.157232704402517</v>
      </c>
      <c r="M81" s="12">
        <f>M82-SUM(M78:M80)</f>
        <v>25</v>
      </c>
      <c r="N81" s="32">
        <f>100*M81/$M$82</f>
        <v>3.0940594059405941</v>
      </c>
      <c r="O81" s="32">
        <f t="shared" si="22"/>
        <v>15.723270440251572</v>
      </c>
    </row>
    <row r="82" spans="1:15" s="6" customFormat="1" x14ac:dyDescent="0.25">
      <c r="A82" s="111"/>
      <c r="B82" s="8" t="s">
        <v>8</v>
      </c>
      <c r="C82" s="12">
        <v>4099</v>
      </c>
      <c r="D82" s="12">
        <v>1543</v>
      </c>
      <c r="E82" s="35">
        <f t="shared" si="25"/>
        <v>100</v>
      </c>
      <c r="F82" s="32">
        <f t="shared" si="19"/>
        <v>37.643327640888025</v>
      </c>
      <c r="G82" s="12">
        <v>633</v>
      </c>
      <c r="H82" s="35">
        <f>100*G82/$G$82</f>
        <v>100</v>
      </c>
      <c r="I82" s="32">
        <f t="shared" si="20"/>
        <v>15.44279092461576</v>
      </c>
      <c r="J82" s="12">
        <v>1063</v>
      </c>
      <c r="K82" s="35">
        <f>100*J82/$J$82</f>
        <v>100</v>
      </c>
      <c r="L82" s="32">
        <f t="shared" si="21"/>
        <v>25.933154427909248</v>
      </c>
      <c r="M82" s="12">
        <v>808</v>
      </c>
      <c r="N82" s="35">
        <f>100*M82/$M$82</f>
        <v>100</v>
      </c>
      <c r="O82" s="32">
        <f t="shared" si="22"/>
        <v>19.712124908514273</v>
      </c>
    </row>
    <row r="83" spans="1:15" x14ac:dyDescent="0.25">
      <c r="A83" s="99" t="s">
        <v>4</v>
      </c>
      <c r="B83" s="100"/>
      <c r="C83" s="17">
        <v>68892</v>
      </c>
      <c r="D83" s="17">
        <v>22477</v>
      </c>
      <c r="E83" s="34">
        <f>100*D83/$D$83</f>
        <v>100</v>
      </c>
      <c r="F83" s="19">
        <f t="shared" si="19"/>
        <v>32.626429774139233</v>
      </c>
      <c r="G83" s="17">
        <v>10314</v>
      </c>
      <c r="H83" s="34">
        <f>100*G83/$G$83</f>
        <v>100</v>
      </c>
      <c r="I83" s="19">
        <f t="shared" si="20"/>
        <v>14.971259362480405</v>
      </c>
      <c r="J83" s="17">
        <v>18294</v>
      </c>
      <c r="K83" s="34">
        <f>100*J83/$J$83</f>
        <v>100</v>
      </c>
      <c r="L83" s="19">
        <f t="shared" si="21"/>
        <v>26.554607211287234</v>
      </c>
      <c r="M83" s="17">
        <v>16394</v>
      </c>
      <c r="N83" s="34">
        <f>100*M83/$M$83</f>
        <v>100</v>
      </c>
      <c r="O83" s="19">
        <f t="shared" si="22"/>
        <v>23.796667247285608</v>
      </c>
    </row>
    <row r="84" spans="1:15" x14ac:dyDescent="0.25">
      <c r="A84" s="112" t="s">
        <v>1</v>
      </c>
      <c r="B84" s="112"/>
      <c r="C84" s="2">
        <v>366832</v>
      </c>
      <c r="D84" s="2">
        <v>140451</v>
      </c>
      <c r="E84" s="33">
        <f>100*D84/$D$84</f>
        <v>100</v>
      </c>
      <c r="F84" s="36">
        <f t="shared" si="19"/>
        <v>38.287553975661886</v>
      </c>
      <c r="G84" s="2">
        <v>52662</v>
      </c>
      <c r="H84" s="33">
        <f>100*G84/$G$84</f>
        <v>100</v>
      </c>
      <c r="I84" s="36">
        <f t="shared" si="20"/>
        <v>14.355890434858464</v>
      </c>
      <c r="J84" s="2">
        <v>91220</v>
      </c>
      <c r="K84" s="33">
        <f>100*J84/$J$84</f>
        <v>100</v>
      </c>
      <c r="L84" s="36">
        <f t="shared" si="21"/>
        <v>24.866969075762203</v>
      </c>
      <c r="M84" s="2">
        <v>76520</v>
      </c>
      <c r="N84" s="33">
        <f>100*M84/$M$84</f>
        <v>100</v>
      </c>
      <c r="O84" s="36">
        <f t="shared" si="22"/>
        <v>20.859685087451478</v>
      </c>
    </row>
    <row r="85" spans="1:15" x14ac:dyDescent="0.25">
      <c r="A85" s="14" t="s">
        <v>7</v>
      </c>
      <c r="B85" s="14"/>
      <c r="C85" s="14"/>
    </row>
    <row r="86" spans="1:15" x14ac:dyDescent="0.25">
      <c r="A86" s="14" t="s">
        <v>2</v>
      </c>
      <c r="B86" s="11"/>
      <c r="C86" s="11"/>
    </row>
    <row r="87" spans="1:15" x14ac:dyDescent="0.25">
      <c r="A87" s="62" t="s">
        <v>234</v>
      </c>
      <c r="B87" s="6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</row>
    <row r="88" spans="1:15" x14ac:dyDescent="0.25">
      <c r="J88" s="37"/>
      <c r="K88" s="37"/>
      <c r="M88" s="6"/>
    </row>
  </sheetData>
  <mergeCells count="18">
    <mergeCell ref="A84:B84"/>
    <mergeCell ref="A33:A3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B83"/>
    <mergeCell ref="A28:A32"/>
    <mergeCell ref="A3:A7"/>
    <mergeCell ref="A8:A12"/>
    <mergeCell ref="A13:A17"/>
    <mergeCell ref="A18:A22"/>
    <mergeCell ref="A23:A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31" zoomScale="70" zoomScaleNormal="70" workbookViewId="0">
      <selection activeCell="B45" sqref="B45"/>
    </sheetView>
  </sheetViews>
  <sheetFormatPr baseColWidth="10" defaultRowHeight="15" x14ac:dyDescent="0.25"/>
  <cols>
    <col min="2" max="2" width="27.7109375" bestFit="1" customWidth="1"/>
  </cols>
  <sheetData>
    <row r="1" spans="1:13" ht="28.5" customHeight="1" x14ac:dyDescent="0.25">
      <c r="A1" s="113" t="s">
        <v>230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3" ht="75" x14ac:dyDescent="0.25">
      <c r="A2" s="67" t="s">
        <v>191</v>
      </c>
      <c r="B2" s="67" t="s">
        <v>182</v>
      </c>
      <c r="C2" s="67" t="s">
        <v>61</v>
      </c>
      <c r="D2" s="67" t="s">
        <v>33</v>
      </c>
      <c r="E2" s="67" t="s">
        <v>34</v>
      </c>
      <c r="F2" s="67" t="s">
        <v>183</v>
      </c>
      <c r="G2" s="67" t="s">
        <v>189</v>
      </c>
      <c r="H2" s="67" t="s">
        <v>190</v>
      </c>
      <c r="I2" s="67" t="s">
        <v>184</v>
      </c>
      <c r="J2" s="67" t="s">
        <v>62</v>
      </c>
      <c r="K2" s="67" t="s">
        <v>63</v>
      </c>
      <c r="L2" s="67" t="s">
        <v>64</v>
      </c>
      <c r="M2" s="67" t="s">
        <v>65</v>
      </c>
    </row>
    <row r="3" spans="1:13" ht="15" customHeight="1" x14ac:dyDescent="0.25">
      <c r="A3" s="109" t="s">
        <v>180</v>
      </c>
      <c r="B3" s="16" t="s">
        <v>192</v>
      </c>
      <c r="C3" s="17">
        <v>44948</v>
      </c>
      <c r="D3" s="17">
        <v>29794</v>
      </c>
      <c r="E3" s="17">
        <v>15154</v>
      </c>
      <c r="F3" s="17">
        <v>16078</v>
      </c>
      <c r="G3" s="17">
        <v>7013</v>
      </c>
      <c r="H3" s="17">
        <v>11377</v>
      </c>
      <c r="I3" s="17">
        <v>9842</v>
      </c>
      <c r="J3" s="17">
        <v>10371</v>
      </c>
      <c r="K3" s="17">
        <v>5707</v>
      </c>
      <c r="L3" s="17">
        <v>6797</v>
      </c>
      <c r="M3" s="17">
        <v>3045</v>
      </c>
    </row>
    <row r="4" spans="1:13" x14ac:dyDescent="0.25">
      <c r="A4" s="109"/>
      <c r="B4" s="16" t="s">
        <v>187</v>
      </c>
      <c r="C4" s="17">
        <v>39070</v>
      </c>
      <c r="D4" s="17">
        <v>17741</v>
      </c>
      <c r="E4" s="17">
        <v>21329</v>
      </c>
      <c r="F4" s="17">
        <v>19785</v>
      </c>
      <c r="G4" s="17">
        <v>5328</v>
      </c>
      <c r="H4" s="17">
        <v>7774</v>
      </c>
      <c r="I4" s="17">
        <v>5728</v>
      </c>
      <c r="J4" s="17">
        <v>8975</v>
      </c>
      <c r="K4" s="17">
        <v>10810</v>
      </c>
      <c r="L4" s="17">
        <v>2661</v>
      </c>
      <c r="M4" s="17">
        <v>3067</v>
      </c>
    </row>
    <row r="5" spans="1:13" x14ac:dyDescent="0.25">
      <c r="A5" s="109"/>
      <c r="B5" s="16" t="s">
        <v>227</v>
      </c>
      <c r="C5" s="17">
        <v>19832</v>
      </c>
      <c r="D5" s="17">
        <v>11860</v>
      </c>
      <c r="E5" s="17">
        <v>7972</v>
      </c>
      <c r="F5" s="17">
        <v>7004</v>
      </c>
      <c r="G5" s="17">
        <v>3083</v>
      </c>
      <c r="H5" s="17">
        <v>5220</v>
      </c>
      <c r="I5" s="17">
        <v>4253</v>
      </c>
      <c r="J5" s="17">
        <v>4103</v>
      </c>
      <c r="K5" s="17">
        <v>2901</v>
      </c>
      <c r="L5" s="17">
        <v>2633</v>
      </c>
      <c r="M5" s="17">
        <v>1620</v>
      </c>
    </row>
    <row r="6" spans="1:13" x14ac:dyDescent="0.25">
      <c r="A6" s="109"/>
      <c r="B6" s="16" t="s">
        <v>186</v>
      </c>
      <c r="C6" s="17">
        <v>1143</v>
      </c>
      <c r="D6" s="17">
        <v>699</v>
      </c>
      <c r="E6" s="17">
        <v>444</v>
      </c>
      <c r="F6" s="17">
        <v>412</v>
      </c>
      <c r="G6" s="17">
        <v>171</v>
      </c>
      <c r="H6" s="17">
        <v>312</v>
      </c>
      <c r="I6" s="17">
        <v>224</v>
      </c>
      <c r="J6" s="17">
        <v>244</v>
      </c>
      <c r="K6" s="17">
        <v>168</v>
      </c>
      <c r="L6" s="17">
        <v>146</v>
      </c>
      <c r="M6" s="17">
        <v>78</v>
      </c>
    </row>
    <row r="7" spans="1:13" ht="15" customHeight="1" x14ac:dyDescent="0.25">
      <c r="A7" s="110" t="s">
        <v>175</v>
      </c>
      <c r="B7" s="66" t="s">
        <v>188</v>
      </c>
      <c r="C7" s="13">
        <v>20717</v>
      </c>
      <c r="D7" s="13">
        <v>11378</v>
      </c>
      <c r="E7" s="13">
        <v>9339</v>
      </c>
      <c r="F7" s="13">
        <v>8884</v>
      </c>
      <c r="G7" s="13">
        <v>2761</v>
      </c>
      <c r="H7" s="13">
        <v>5018</v>
      </c>
      <c r="I7" s="13">
        <v>3800</v>
      </c>
      <c r="J7" s="13">
        <v>4684</v>
      </c>
      <c r="K7" s="13">
        <v>4200</v>
      </c>
      <c r="L7" s="13">
        <v>2227</v>
      </c>
      <c r="M7" s="13">
        <v>1573</v>
      </c>
    </row>
    <row r="8" spans="1:13" ht="15" customHeight="1" x14ac:dyDescent="0.25">
      <c r="A8" s="110"/>
      <c r="B8" s="8" t="s">
        <v>228</v>
      </c>
      <c r="C8" s="12">
        <v>7443</v>
      </c>
      <c r="D8" s="12">
        <v>3945</v>
      </c>
      <c r="E8" s="12">
        <v>3498</v>
      </c>
      <c r="F8" s="12">
        <v>3535</v>
      </c>
      <c r="G8" s="12">
        <v>839</v>
      </c>
      <c r="H8" s="12">
        <v>1689</v>
      </c>
      <c r="I8" s="12">
        <v>1281</v>
      </c>
      <c r="J8" s="12">
        <v>1815</v>
      </c>
      <c r="K8" s="12">
        <v>1720</v>
      </c>
      <c r="L8" s="12">
        <v>718</v>
      </c>
      <c r="M8" s="12">
        <v>563</v>
      </c>
    </row>
    <row r="9" spans="1:13" x14ac:dyDescent="0.25">
      <c r="A9" s="110"/>
      <c r="B9" s="8" t="s">
        <v>229</v>
      </c>
      <c r="C9" s="12">
        <v>1567</v>
      </c>
      <c r="D9" s="12">
        <v>864</v>
      </c>
      <c r="E9" s="12">
        <v>703</v>
      </c>
      <c r="F9" s="12">
        <v>907</v>
      </c>
      <c r="G9" s="12">
        <v>168</v>
      </c>
      <c r="H9" s="12">
        <v>280</v>
      </c>
      <c r="I9" s="12">
        <v>191</v>
      </c>
      <c r="J9" s="12">
        <v>508</v>
      </c>
      <c r="K9" s="12">
        <v>399</v>
      </c>
      <c r="L9" s="12">
        <v>100</v>
      </c>
      <c r="M9" s="12">
        <v>91</v>
      </c>
    </row>
    <row r="10" spans="1:13" x14ac:dyDescent="0.25">
      <c r="A10" s="110"/>
      <c r="B10" s="8" t="s">
        <v>186</v>
      </c>
      <c r="C10" s="12">
        <v>317</v>
      </c>
      <c r="D10" s="12">
        <v>183</v>
      </c>
      <c r="E10" s="12">
        <v>134</v>
      </c>
      <c r="F10" s="12">
        <v>142</v>
      </c>
      <c r="G10" s="12">
        <v>27</v>
      </c>
      <c r="H10" s="12">
        <v>73</v>
      </c>
      <c r="I10" s="12">
        <v>68</v>
      </c>
      <c r="J10" s="12">
        <v>75</v>
      </c>
      <c r="K10" s="12">
        <v>67</v>
      </c>
      <c r="L10" s="12">
        <v>44</v>
      </c>
      <c r="M10" s="12">
        <v>24</v>
      </c>
    </row>
    <row r="43" spans="2:13" x14ac:dyDescent="0.25">
      <c r="B43" s="107" t="s">
        <v>211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2:13" x14ac:dyDescent="0.25">
      <c r="B44" s="79" t="s">
        <v>198</v>
      </c>
    </row>
    <row r="45" spans="2:13" x14ac:dyDescent="0.25">
      <c r="B45" s="62" t="s">
        <v>234</v>
      </c>
    </row>
  </sheetData>
  <mergeCells count="4">
    <mergeCell ref="A3:A6"/>
    <mergeCell ref="A7:A10"/>
    <mergeCell ref="B43:M43"/>
    <mergeCell ref="A1:M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31" zoomScale="70" zoomScaleNormal="70" workbookViewId="0">
      <selection activeCell="B45" sqref="B45"/>
    </sheetView>
  </sheetViews>
  <sheetFormatPr baseColWidth="10" defaultRowHeight="15" x14ac:dyDescent="0.25"/>
  <cols>
    <col min="2" max="2" width="27.7109375" bestFit="1" customWidth="1"/>
  </cols>
  <sheetData>
    <row r="1" spans="1:14" ht="47.25" customHeight="1" x14ac:dyDescent="0.25">
      <c r="A1" s="116" t="s">
        <v>231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81"/>
    </row>
    <row r="2" spans="1:14" ht="75" x14ac:dyDescent="0.25">
      <c r="A2" s="71" t="s">
        <v>191</v>
      </c>
      <c r="B2" s="71" t="s">
        <v>182</v>
      </c>
      <c r="C2" s="71" t="s">
        <v>61</v>
      </c>
      <c r="D2" s="71" t="s">
        <v>33</v>
      </c>
      <c r="E2" s="71" t="s">
        <v>34</v>
      </c>
      <c r="F2" s="71" t="s">
        <v>183</v>
      </c>
      <c r="G2" s="71" t="s">
        <v>189</v>
      </c>
      <c r="H2" s="71" t="s">
        <v>190</v>
      </c>
      <c r="I2" s="71" t="s">
        <v>184</v>
      </c>
      <c r="J2" s="71" t="s">
        <v>62</v>
      </c>
      <c r="K2" s="71" t="s">
        <v>63</v>
      </c>
      <c r="L2" s="71" t="s">
        <v>64</v>
      </c>
      <c r="M2" s="71" t="s">
        <v>65</v>
      </c>
      <c r="N2" s="81"/>
    </row>
    <row r="3" spans="1:14" ht="15" customHeight="1" x14ac:dyDescent="0.25">
      <c r="A3" s="114" t="s">
        <v>180</v>
      </c>
      <c r="B3" s="82" t="s">
        <v>192</v>
      </c>
      <c r="C3" s="83">
        <v>44948</v>
      </c>
      <c r="D3" s="83">
        <v>29794</v>
      </c>
      <c r="E3" s="83">
        <v>15154</v>
      </c>
      <c r="F3" s="83">
        <v>16078</v>
      </c>
      <c r="G3" s="83">
        <v>7013</v>
      </c>
      <c r="H3" s="83">
        <v>11377</v>
      </c>
      <c r="I3" s="83">
        <v>9842</v>
      </c>
      <c r="J3" s="83">
        <v>10371</v>
      </c>
      <c r="K3" s="83">
        <v>5707</v>
      </c>
      <c r="L3" s="83">
        <v>6797</v>
      </c>
      <c r="M3" s="83">
        <v>3045</v>
      </c>
      <c r="N3" s="81"/>
    </row>
    <row r="4" spans="1:14" x14ac:dyDescent="0.25">
      <c r="A4" s="114"/>
      <c r="B4" s="82" t="s">
        <v>187</v>
      </c>
      <c r="C4" s="83">
        <v>39070</v>
      </c>
      <c r="D4" s="83">
        <v>17741</v>
      </c>
      <c r="E4" s="83">
        <v>21329</v>
      </c>
      <c r="F4" s="83">
        <v>19785</v>
      </c>
      <c r="G4" s="83">
        <v>5328</v>
      </c>
      <c r="H4" s="83">
        <v>7774</v>
      </c>
      <c r="I4" s="83">
        <v>5728</v>
      </c>
      <c r="J4" s="83">
        <v>8975</v>
      </c>
      <c r="K4" s="83">
        <v>10810</v>
      </c>
      <c r="L4" s="83">
        <v>2661</v>
      </c>
      <c r="M4" s="83">
        <v>3067</v>
      </c>
      <c r="N4" s="81"/>
    </row>
    <row r="5" spans="1:14" x14ac:dyDescent="0.25">
      <c r="A5" s="114"/>
      <c r="B5" s="82" t="s">
        <v>227</v>
      </c>
      <c r="C5" s="83">
        <v>19832</v>
      </c>
      <c r="D5" s="83">
        <v>11860</v>
      </c>
      <c r="E5" s="83">
        <v>7972</v>
      </c>
      <c r="F5" s="83">
        <v>7004</v>
      </c>
      <c r="G5" s="83">
        <v>3083</v>
      </c>
      <c r="H5" s="83">
        <v>5220</v>
      </c>
      <c r="I5" s="83">
        <v>4253</v>
      </c>
      <c r="J5" s="83">
        <v>4103</v>
      </c>
      <c r="K5" s="83">
        <v>2901</v>
      </c>
      <c r="L5" s="83">
        <v>2633</v>
      </c>
      <c r="M5" s="83">
        <v>1620</v>
      </c>
      <c r="N5" s="81"/>
    </row>
    <row r="6" spans="1:14" x14ac:dyDescent="0.25">
      <c r="A6" s="114"/>
      <c r="B6" s="82" t="s">
        <v>186</v>
      </c>
      <c r="C6" s="83">
        <v>1143</v>
      </c>
      <c r="D6" s="83">
        <v>699</v>
      </c>
      <c r="E6" s="83">
        <v>444</v>
      </c>
      <c r="F6" s="83">
        <v>412</v>
      </c>
      <c r="G6" s="83">
        <v>171</v>
      </c>
      <c r="H6" s="83">
        <v>312</v>
      </c>
      <c r="I6" s="83">
        <v>224</v>
      </c>
      <c r="J6" s="83">
        <v>244</v>
      </c>
      <c r="K6" s="83">
        <v>168</v>
      </c>
      <c r="L6" s="83">
        <v>146</v>
      </c>
      <c r="M6" s="83">
        <v>78</v>
      </c>
      <c r="N6" s="81"/>
    </row>
    <row r="7" spans="1:14" ht="15" customHeight="1" x14ac:dyDescent="0.25">
      <c r="A7" s="115" t="s">
        <v>175</v>
      </c>
      <c r="B7" s="84" t="s">
        <v>188</v>
      </c>
      <c r="C7" s="85">
        <v>20717</v>
      </c>
      <c r="D7" s="85">
        <v>11378</v>
      </c>
      <c r="E7" s="85">
        <v>9339</v>
      </c>
      <c r="F7" s="85">
        <v>8884</v>
      </c>
      <c r="G7" s="85">
        <v>2761</v>
      </c>
      <c r="H7" s="85">
        <v>5018</v>
      </c>
      <c r="I7" s="85">
        <v>3800</v>
      </c>
      <c r="J7" s="85">
        <v>4684</v>
      </c>
      <c r="K7" s="85">
        <v>4200</v>
      </c>
      <c r="L7" s="85">
        <v>2227</v>
      </c>
      <c r="M7" s="85">
        <v>1573</v>
      </c>
      <c r="N7" s="81"/>
    </row>
    <row r="8" spans="1:14" ht="15" customHeight="1" x14ac:dyDescent="0.25">
      <c r="A8" s="115"/>
      <c r="B8" s="86" t="s">
        <v>228</v>
      </c>
      <c r="C8" s="87">
        <v>7443</v>
      </c>
      <c r="D8" s="87">
        <v>3945</v>
      </c>
      <c r="E8" s="87">
        <v>3498</v>
      </c>
      <c r="F8" s="87">
        <v>3535</v>
      </c>
      <c r="G8" s="87">
        <v>839</v>
      </c>
      <c r="H8" s="87">
        <v>1689</v>
      </c>
      <c r="I8" s="87">
        <v>1281</v>
      </c>
      <c r="J8" s="87">
        <v>1815</v>
      </c>
      <c r="K8" s="87">
        <v>1720</v>
      </c>
      <c r="L8" s="87">
        <v>718</v>
      </c>
      <c r="M8" s="87">
        <v>563</v>
      </c>
      <c r="N8" s="81"/>
    </row>
    <row r="9" spans="1:14" x14ac:dyDescent="0.25">
      <c r="A9" s="115"/>
      <c r="B9" s="86" t="s">
        <v>229</v>
      </c>
      <c r="C9" s="87">
        <v>1567</v>
      </c>
      <c r="D9" s="87">
        <v>864</v>
      </c>
      <c r="E9" s="87">
        <v>703</v>
      </c>
      <c r="F9" s="87">
        <v>907</v>
      </c>
      <c r="G9" s="87">
        <v>168</v>
      </c>
      <c r="H9" s="87">
        <v>280</v>
      </c>
      <c r="I9" s="87">
        <v>191</v>
      </c>
      <c r="J9" s="87">
        <v>508</v>
      </c>
      <c r="K9" s="87">
        <v>399</v>
      </c>
      <c r="L9" s="87">
        <v>100</v>
      </c>
      <c r="M9" s="87">
        <v>91</v>
      </c>
      <c r="N9" s="81"/>
    </row>
    <row r="10" spans="1:14" x14ac:dyDescent="0.25">
      <c r="A10" s="115"/>
      <c r="B10" s="86" t="s">
        <v>186</v>
      </c>
      <c r="C10" s="87">
        <v>317</v>
      </c>
      <c r="D10" s="87">
        <v>183</v>
      </c>
      <c r="E10" s="87">
        <v>134</v>
      </c>
      <c r="F10" s="87">
        <v>142</v>
      </c>
      <c r="G10" s="87">
        <v>27</v>
      </c>
      <c r="H10" s="87">
        <v>73</v>
      </c>
      <c r="I10" s="87">
        <v>68</v>
      </c>
      <c r="J10" s="87">
        <v>75</v>
      </c>
      <c r="K10" s="87">
        <v>67</v>
      </c>
      <c r="L10" s="87">
        <v>44</v>
      </c>
      <c r="M10" s="87">
        <v>24</v>
      </c>
      <c r="N10" s="81"/>
    </row>
    <row r="43" spans="2:12" x14ac:dyDescent="0.25">
      <c r="B43" s="107" t="s">
        <v>211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</row>
    <row r="44" spans="2:12" x14ac:dyDescent="0.25">
      <c r="B44" s="79" t="s">
        <v>198</v>
      </c>
    </row>
    <row r="45" spans="2:12" x14ac:dyDescent="0.25">
      <c r="B45" s="62" t="s">
        <v>234</v>
      </c>
    </row>
  </sheetData>
  <mergeCells count="4">
    <mergeCell ref="A3:A6"/>
    <mergeCell ref="A7:A10"/>
    <mergeCell ref="B43:L43"/>
    <mergeCell ref="A1:M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baseColWidth="10" defaultRowHeight="15" x14ac:dyDescent="0.25"/>
  <cols>
    <col min="2" max="2" width="19.5703125" bestFit="1" customWidth="1"/>
    <col min="3" max="5" width="11.42578125" style="4"/>
  </cols>
  <sheetData>
    <row r="1" spans="1:12" ht="15.75" x14ac:dyDescent="0.25">
      <c r="A1" s="117" t="s">
        <v>212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2" x14ac:dyDescent="0.25">
      <c r="A2" s="4"/>
      <c r="B2" s="4"/>
      <c r="C2" s="7"/>
      <c r="D2" s="7"/>
      <c r="E2" s="50"/>
      <c r="F2" s="4"/>
      <c r="G2" s="4"/>
      <c r="H2" s="4"/>
      <c r="I2" s="4"/>
    </row>
    <row r="3" spans="1:12" x14ac:dyDescent="0.25">
      <c r="A3" s="4"/>
      <c r="B3" s="51"/>
      <c r="C3" s="52"/>
      <c r="D3" s="52"/>
      <c r="E3" s="52"/>
      <c r="F3" s="119" t="s">
        <v>197</v>
      </c>
      <c r="G3" s="120"/>
      <c r="H3" s="120"/>
      <c r="I3" s="121"/>
    </row>
    <row r="4" spans="1:12" ht="45" x14ac:dyDescent="0.25">
      <c r="A4" s="53" t="s">
        <v>68</v>
      </c>
      <c r="B4" s="53" t="s">
        <v>69</v>
      </c>
      <c r="C4" s="46" t="s">
        <v>0</v>
      </c>
      <c r="D4" s="46" t="s">
        <v>70</v>
      </c>
      <c r="E4" s="46" t="s">
        <v>71</v>
      </c>
      <c r="F4" s="46" t="s">
        <v>194</v>
      </c>
      <c r="G4" s="46" t="s">
        <v>193</v>
      </c>
      <c r="H4" s="46" t="s">
        <v>195</v>
      </c>
      <c r="I4" s="46" t="s">
        <v>196</v>
      </c>
    </row>
    <row r="5" spans="1:12" x14ac:dyDescent="0.25">
      <c r="A5" s="122" t="s">
        <v>232</v>
      </c>
      <c r="B5" s="54" t="s">
        <v>232</v>
      </c>
      <c r="C5" s="12">
        <v>151194</v>
      </c>
      <c r="D5" s="55">
        <v>41.216142539364071</v>
      </c>
      <c r="E5" s="55">
        <v>42.034075426273532</v>
      </c>
      <c r="F5" s="55">
        <v>46.364458739571816</v>
      </c>
      <c r="G5" s="55">
        <v>14.084497604449359</v>
      </c>
      <c r="H5" s="55">
        <v>22.38348912788555</v>
      </c>
      <c r="I5" s="55">
        <v>17.167554528093277</v>
      </c>
    </row>
    <row r="6" spans="1:12" x14ac:dyDescent="0.25">
      <c r="A6" s="122"/>
      <c r="B6" s="54" t="s">
        <v>233</v>
      </c>
      <c r="C6" s="12">
        <v>102030</v>
      </c>
      <c r="D6" s="55">
        <v>27.813822131111788</v>
      </c>
      <c r="E6" s="55">
        <v>63.004998529844165</v>
      </c>
      <c r="F6" s="55">
        <v>37.401617894349307</v>
      </c>
      <c r="G6" s="55">
        <v>15.091392125451488</v>
      </c>
      <c r="H6" s="55">
        <v>25.727107192963253</v>
      </c>
      <c r="I6" s="55">
        <v>21.779882787235948</v>
      </c>
    </row>
    <row r="7" spans="1:12" x14ac:dyDescent="0.25">
      <c r="A7" s="122" t="s">
        <v>233</v>
      </c>
      <c r="B7" s="54" t="s">
        <v>232</v>
      </c>
      <c r="C7" s="56"/>
      <c r="D7" s="56"/>
      <c r="E7" s="56"/>
      <c r="F7" s="56"/>
      <c r="G7" s="56"/>
      <c r="H7" s="56"/>
      <c r="I7" s="56"/>
    </row>
    <row r="8" spans="1:12" x14ac:dyDescent="0.25">
      <c r="A8" s="122"/>
      <c r="B8" s="54" t="s">
        <v>233</v>
      </c>
      <c r="C8" s="12">
        <v>113608</v>
      </c>
      <c r="D8" s="55">
        <v>30.970035329524141</v>
      </c>
      <c r="E8" s="55">
        <v>69.385958735300335</v>
      </c>
      <c r="F8" s="55">
        <v>30.301394026116615</v>
      </c>
      <c r="G8" s="55">
        <v>14.827614136450768</v>
      </c>
      <c r="H8" s="55">
        <v>28.762475588793794</v>
      </c>
      <c r="I8" s="55">
        <v>26.108516248638821</v>
      </c>
    </row>
    <row r="9" spans="1:12" x14ac:dyDescent="0.25">
      <c r="A9" s="112" t="s">
        <v>1</v>
      </c>
      <c r="B9" s="112"/>
      <c r="C9" s="2">
        <v>366832</v>
      </c>
      <c r="D9" s="1">
        <v>99.999999999999986</v>
      </c>
      <c r="E9" s="25">
        <v>56.337778601648708</v>
      </c>
      <c r="F9" s="57">
        <v>38.921943284384497</v>
      </c>
      <c r="G9" s="57">
        <v>14.593754243417679</v>
      </c>
      <c r="H9" s="57">
        <v>25.278991722391112</v>
      </c>
      <c r="I9" s="57">
        <v>21.205310749806706</v>
      </c>
    </row>
    <row r="10" spans="1:12" x14ac:dyDescent="0.25">
      <c r="A10" s="118" t="s">
        <v>220</v>
      </c>
      <c r="B10" s="118"/>
      <c r="C10" s="118"/>
      <c r="D10" s="118"/>
      <c r="E10" s="118"/>
      <c r="F10" s="118"/>
      <c r="G10" s="118"/>
      <c r="H10" s="118"/>
      <c r="I10" s="118"/>
    </row>
    <row r="11" spans="1:12" x14ac:dyDescent="0.25">
      <c r="A11" s="107" t="s">
        <v>211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</row>
    <row r="12" spans="1:12" x14ac:dyDescent="0.25">
      <c r="A12" s="107" t="s">
        <v>198</v>
      </c>
      <c r="B12" s="107"/>
      <c r="C12" s="11"/>
      <c r="D12" s="6"/>
      <c r="E12" s="6"/>
      <c r="F12" s="6"/>
      <c r="G12" s="6"/>
    </row>
    <row r="13" spans="1:12" x14ac:dyDescent="0.25">
      <c r="A13" s="62" t="s">
        <v>234</v>
      </c>
      <c r="B13" s="6"/>
      <c r="C13" s="6"/>
      <c r="D13" s="6"/>
      <c r="E13" s="6"/>
      <c r="F13" s="6"/>
      <c r="G13" s="6"/>
    </row>
  </sheetData>
  <mergeCells count="8">
    <mergeCell ref="A1:K1"/>
    <mergeCell ref="A11:L11"/>
    <mergeCell ref="A12:B12"/>
    <mergeCell ref="A10:I10"/>
    <mergeCell ref="F3:I3"/>
    <mergeCell ref="A5:A6"/>
    <mergeCell ref="A7:A8"/>
    <mergeCell ref="A9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figure 1</vt:lpstr>
      <vt:lpstr>figure 2</vt:lpstr>
      <vt:lpstr>Figure 3</vt:lpstr>
      <vt:lpstr>figure 4</vt:lpstr>
      <vt:lpstr>fig 5</vt:lpstr>
      <vt:lpstr>fig 6</vt:lpstr>
      <vt:lpstr>figure 7</vt:lpstr>
      <vt:lpstr>figure 8</vt:lpstr>
      <vt:lpstr>figure 9</vt:lpstr>
      <vt:lpstr>fig 10</vt:lpstr>
      <vt:lpstr>fig 11</vt:lpstr>
      <vt:lpstr>fig 12</vt:lpstr>
      <vt:lpstr>figure 13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 choix de spécialités plus classiques en première comme en terminale pour les élèves d’origine sociale favorisée - Résultats de la première cohorte du nouveau baccalauréat général</dc:title>
  <dc:creator>DEPP-MENJS;direction de l'évaluation, de la prospective et de la performance;ministère de l'Éducation nationale, de la Jeunesse et des Sports</dc:creator>
  <cp:lastModifiedBy>Administration centrale</cp:lastModifiedBy>
  <dcterms:created xsi:type="dcterms:W3CDTF">2020-11-16T15:00:00Z</dcterms:created>
  <dcterms:modified xsi:type="dcterms:W3CDTF">2021-05-19T07:19:07Z</dcterms:modified>
</cp:coreProperties>
</file>