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RSU 2021\WEB\Chapitres\"/>
    </mc:Choice>
  </mc:AlternateContent>
  <bookViews>
    <workbookView xWindow="28680" yWindow="-120" windowWidth="29040" windowHeight="15840" activeTab="9"/>
  </bookViews>
  <sheets>
    <sheet name="Figure 13.1" sheetId="7" r:id="rId1"/>
    <sheet name="Tableau 13.1" sheetId="6" r:id="rId2"/>
    <sheet name="Figure 13.2" sheetId="5" r:id="rId3"/>
    <sheet name="Tableau 13.2" sheetId="4" r:id="rId4"/>
    <sheet name="Figure 13.3" sheetId="3" r:id="rId5"/>
    <sheet name="Figure 13.4" sheetId="8" r:id="rId6"/>
    <sheet name="Tableau 13.3" sheetId="9" r:id="rId7"/>
    <sheet name="Figure 13.5" sheetId="10" r:id="rId8"/>
    <sheet name="Figure 13.6" sheetId="11" r:id="rId9"/>
    <sheet name="Tableau 13.4" sheetId="12" r:id="rId10"/>
  </sheets>
  <definedNames>
    <definedName name="_ftn1" localSheetId="9">'Tableau 13.4'!#REF!</definedName>
    <definedName name="_ftn2" localSheetId="9">'Tableau 13.4'!#REF!</definedName>
    <definedName name="_ftnref1" localSheetId="9">'Tableau 13.4'!$A$4</definedName>
    <definedName name="_ftnref2" localSheetId="9">'Tableau 13.4'!$B$9</definedName>
    <definedName name="OLE_LINK1" localSheetId="3">'Tableau 13.2'!$A$3</definedName>
    <definedName name="OLE_LINK2" localSheetId="9">'Tableau 13.4'!$A$4</definedName>
  </definedNames>
  <calcPr calcId="181029" iterateDelta="1E-4"/>
</workbook>
</file>

<file path=xl/calcChain.xml><?xml version="1.0" encoding="utf-8"?>
<calcChain xmlns="http://schemas.openxmlformats.org/spreadsheetml/2006/main">
  <c r="C5" i="9" l="1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4" i="9"/>
  <c r="C400" i="10"/>
  <c r="D338" i="10" l="1"/>
  <c r="D292" i="10"/>
  <c r="D215" i="10"/>
  <c r="D152" i="10"/>
  <c r="D162" i="10" l="1"/>
  <c r="D223" i="10"/>
  <c r="D298" i="10"/>
  <c r="D87" i="10"/>
  <c r="D193" i="10"/>
  <c r="D244" i="10"/>
  <c r="D330" i="10"/>
  <c r="D103" i="10"/>
  <c r="D198" i="10"/>
  <c r="D258" i="10"/>
  <c r="D381" i="10"/>
  <c r="D115" i="10"/>
  <c r="D175" i="10"/>
  <c r="D199" i="10"/>
  <c r="D236" i="10"/>
  <c r="D262" i="10"/>
  <c r="D305" i="10"/>
  <c r="D365" i="10"/>
  <c r="D56" i="10"/>
  <c r="D146" i="10"/>
  <c r="D181" i="10"/>
  <c r="D208" i="10"/>
  <c r="D243" i="10"/>
  <c r="D282" i="10"/>
  <c r="D311" i="10"/>
  <c r="D371" i="10"/>
</calcChain>
</file>

<file path=xl/sharedStrings.xml><?xml version="1.0" encoding="utf-8"?>
<sst xmlns="http://schemas.openxmlformats.org/spreadsheetml/2006/main" count="347" uniqueCount="237">
  <si>
    <t>Sollicitations du nouveau service</t>
  </si>
  <si>
    <t>VAUCLUSE (84)</t>
  </si>
  <si>
    <t>AMIENS</t>
  </si>
  <si>
    <t>AISNE (02)</t>
  </si>
  <si>
    <t>DSDEN</t>
  </si>
  <si>
    <t>OISE (60)</t>
  </si>
  <si>
    <t>SOMME (80)</t>
  </si>
  <si>
    <t>Rectorat</t>
  </si>
  <si>
    <t>BESANCON</t>
  </si>
  <si>
    <t>DOUBS (25)</t>
  </si>
  <si>
    <t>JURA (39)</t>
  </si>
  <si>
    <t>HAUTE-SAONE (70)</t>
  </si>
  <si>
    <t>TERRITOIRE DE BELFORT (90)</t>
  </si>
  <si>
    <t>BORDEAUX</t>
  </si>
  <si>
    <t>DORDOGNE (24)</t>
  </si>
  <si>
    <t>GIRONDE (33)</t>
  </si>
  <si>
    <t>LANDES (40)</t>
  </si>
  <si>
    <t>LOT-ET-GARONNE (47)</t>
  </si>
  <si>
    <t>PYRENEES-ATLANTIQUES (64)</t>
  </si>
  <si>
    <t>CALVADOS (14)</t>
  </si>
  <si>
    <t>MANCHE (50)</t>
  </si>
  <si>
    <t>ORNE (61)</t>
  </si>
  <si>
    <t>CLERMONT-FERRAND</t>
  </si>
  <si>
    <t>ALLIER (03)</t>
  </si>
  <si>
    <t>CANTAL (15)</t>
  </si>
  <si>
    <t>HAUTE-LOIRE (43)</t>
  </si>
  <si>
    <t>PUY-DE-DOME (63)</t>
  </si>
  <si>
    <t>CORSE</t>
  </si>
  <si>
    <t>CORSE-DU-SUD (2A)</t>
  </si>
  <si>
    <t>HAUTE-CORSE (2B)</t>
  </si>
  <si>
    <t>CRETEIL</t>
  </si>
  <si>
    <t>SEINE-ET-MARNE (77)</t>
  </si>
  <si>
    <t>SEINE-SAINT-DENIS (93)</t>
  </si>
  <si>
    <t>VAL-DE-MARNE (94)</t>
  </si>
  <si>
    <t>DIJON</t>
  </si>
  <si>
    <t>NIEVRE (58)</t>
  </si>
  <si>
    <t>YONNE (89)</t>
  </si>
  <si>
    <t>GRENOBLE</t>
  </si>
  <si>
    <t>ARDECHE (07)</t>
  </si>
  <si>
    <t>DROME (26)</t>
  </si>
  <si>
    <t>ISERE (38)</t>
  </si>
  <si>
    <t>SAVOIE (73)</t>
  </si>
  <si>
    <t>HAUTE SAVOIE (74)</t>
  </si>
  <si>
    <t>GUADELOUPE</t>
  </si>
  <si>
    <t>GUADELOUPE (971)</t>
  </si>
  <si>
    <t>GUYANE (973)</t>
  </si>
  <si>
    <t>LA REUNION</t>
  </si>
  <si>
    <t>LA REUNION (974)</t>
  </si>
  <si>
    <t>LILLE</t>
  </si>
  <si>
    <t>CORREZE (19)</t>
  </si>
  <si>
    <t>CREUSE (23)</t>
  </si>
  <si>
    <t>HAUTE-VIENNE (87)</t>
  </si>
  <si>
    <t>LYON</t>
  </si>
  <si>
    <t>AIN (01)</t>
  </si>
  <si>
    <t>LOIRE (42)</t>
  </si>
  <si>
    <t>RHONE (69)</t>
  </si>
  <si>
    <t>MARTINIQUE</t>
  </si>
  <si>
    <t>MARTINIQUE (972)</t>
  </si>
  <si>
    <t>MAYOTTE</t>
  </si>
  <si>
    <t>MAYOTTE (976)</t>
  </si>
  <si>
    <t>MONTPELLIER</t>
  </si>
  <si>
    <t>AUDE (11)</t>
  </si>
  <si>
    <t>GARD (30)</t>
  </si>
  <si>
    <t>HERAULT (34)</t>
  </si>
  <si>
    <t>LOZERE (48)</t>
  </si>
  <si>
    <t>PYRENEES-ORIENTALES (66)</t>
  </si>
  <si>
    <t>NANCY-METZ</t>
  </si>
  <si>
    <t>MEURTHE-ET-MOSELLE (54)</t>
  </si>
  <si>
    <t>MEUSE (55)</t>
  </si>
  <si>
    <t>MOSELLE (57)</t>
  </si>
  <si>
    <t>VOSGES (88)</t>
  </si>
  <si>
    <t>NANTES</t>
  </si>
  <si>
    <t>LOIRE-ATLANTIQUE (44)</t>
  </si>
  <si>
    <t>MAINE-ET-LOIRE (49)</t>
  </si>
  <si>
    <t>MAYENNE (53)</t>
  </si>
  <si>
    <t>VENDEE (85)</t>
  </si>
  <si>
    <t>NICE</t>
  </si>
  <si>
    <t>ALPES-MARITIMES (06)</t>
  </si>
  <si>
    <t>VAR (83)</t>
  </si>
  <si>
    <t>ORLEANS-TOURS</t>
  </si>
  <si>
    <t>CHER (18)</t>
  </si>
  <si>
    <t>EURE-ET-LOIR (28)</t>
  </si>
  <si>
    <t>INDRE (36)</t>
  </si>
  <si>
    <t>INDRE-ET-LOIRE (37)</t>
  </si>
  <si>
    <t>LOIR-ET-CHER (41)</t>
  </si>
  <si>
    <t>LOIRET (45)</t>
  </si>
  <si>
    <t>PARIS</t>
  </si>
  <si>
    <t>PARIS (75)</t>
  </si>
  <si>
    <t>POITIERS</t>
  </si>
  <si>
    <t>CHARENTE (16)</t>
  </si>
  <si>
    <t>CHARENTE-MARITIME (17)</t>
  </si>
  <si>
    <t>DEUX-SEVRES (79)</t>
  </si>
  <si>
    <t>VIENNE (86)</t>
  </si>
  <si>
    <t>REIMS</t>
  </si>
  <si>
    <t>ARDENNES (08)</t>
  </si>
  <si>
    <t>AUBE (10)</t>
  </si>
  <si>
    <t>MARNE (51)</t>
  </si>
  <si>
    <t>HAUTE-MARNE(52)</t>
  </si>
  <si>
    <t>RENNES</t>
  </si>
  <si>
    <t>COTES D'ARMOR (22)</t>
  </si>
  <si>
    <t>FINISTERE (29)</t>
  </si>
  <si>
    <t>ILLE-ET-VILAINE (35)</t>
  </si>
  <si>
    <t>MORBIHAN (56)</t>
  </si>
  <si>
    <t>EURE (27)</t>
  </si>
  <si>
    <t>SEINE MARITIME (76)</t>
  </si>
  <si>
    <t>STRASBOURG</t>
  </si>
  <si>
    <t>BAS-RHIN (67)</t>
  </si>
  <si>
    <t>HAUT-RHIN (68)</t>
  </si>
  <si>
    <t>TOULOUSE</t>
  </si>
  <si>
    <t>ARIEGE (09)</t>
  </si>
  <si>
    <t>AVEYRON (12)</t>
  </si>
  <si>
    <t>HAUTE-GARONNE (31)</t>
  </si>
  <si>
    <t>GERS (32)</t>
  </si>
  <si>
    <t>LOT (46)</t>
  </si>
  <si>
    <t>HAUTES-PYRENEES (65)</t>
  </si>
  <si>
    <t>TARN (81)</t>
  </si>
  <si>
    <t>TARN-ET-GARONNE (82)</t>
  </si>
  <si>
    <t>VERSAILLES</t>
  </si>
  <si>
    <t>YVELINES (78)</t>
  </si>
  <si>
    <t>ESSONNE (91)</t>
  </si>
  <si>
    <t>HAUTS-DE-SEINE (92)</t>
  </si>
  <si>
    <t>Nombre de sollicitations</t>
  </si>
  <si>
    <t>HAUTES ALPES (05)</t>
  </si>
  <si>
    <t>Administratifs y compris adjoints gestionnaires</t>
  </si>
  <si>
    <t>Enseignants et personnels d'éducation</t>
  </si>
  <si>
    <t>Contractuels y compris Pschologues du travail/EN</t>
  </si>
  <si>
    <t>Personnels d'encadrement (personnels de direction, inspecteur)</t>
  </si>
  <si>
    <t>Indiquer le nombre de sollicitations depuis la rentrée scolaire 2019.</t>
  </si>
  <si>
    <t>PAS-DE-CALAIS (62)</t>
  </si>
  <si>
    <t>NORD (59)</t>
  </si>
  <si>
    <t xml:space="preserve">NORMANDIE
</t>
  </si>
  <si>
    <t>BAS-RHIN (67) / HAUT-RHIN (68)</t>
  </si>
  <si>
    <t>VAL D'OISE (95)</t>
  </si>
  <si>
    <t>Professeur des écoles</t>
  </si>
  <si>
    <t>LIMOGES</t>
  </si>
  <si>
    <t>Académique</t>
  </si>
  <si>
    <t>COTE D'OR Nord (21)</t>
  </si>
  <si>
    <t>COTE D'OR Sud (21) / SAONE-ET-LOIRE Nord (71)</t>
  </si>
  <si>
    <t>SAONE-ET-LOIRE Sud (71)</t>
  </si>
  <si>
    <t>GUYANE</t>
  </si>
  <si>
    <t>SARTHE (72)</t>
  </si>
  <si>
    <t>AIX MARSEILLE</t>
  </si>
  <si>
    <t>ALPES DE HAUTE PROVENCE (04)</t>
  </si>
  <si>
    <t>BOUCHES DU RHONE (13)</t>
  </si>
  <si>
    <t>SEINE-ET-MARNE (77)               SEINE-SAINT-DENIS (93)               VAL-DE-MARNE (94)</t>
  </si>
  <si>
    <t>%</t>
  </si>
  <si>
    <t>Académies</t>
  </si>
  <si>
    <t>Nombre de conseillers RH de proximité</t>
  </si>
  <si>
    <t>Nombre de conseillers mobilité carrière</t>
  </si>
  <si>
    <t>Total</t>
  </si>
  <si>
    <t>Aix-Marseille</t>
  </si>
  <si>
    <t>Amiens</t>
  </si>
  <si>
    <t>Besançon</t>
  </si>
  <si>
    <t>-</t>
  </si>
  <si>
    <t>Bordeaux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</si>
  <si>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</si>
  <si>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</si>
  <si>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</si>
  <si>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</si>
  <si>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</si>
  <si>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</si>
  <si>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</si>
  <si>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</si>
  <si>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</si>
  <si>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</si>
  <si>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</si>
  <si>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</si>
  <si>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Normandie</t>
  </si>
  <si>
    <t>Orléans-Tours</t>
  </si>
  <si>
    <t>Paris</t>
  </si>
  <si>
    <t>Poitiers</t>
  </si>
  <si>
    <t>Reims</t>
  </si>
  <si>
    <t>Rennes</t>
  </si>
  <si>
    <t>Strasbourg</t>
  </si>
  <si>
    <t>Toulouse</t>
  </si>
  <si>
    <t>Versailles</t>
  </si>
  <si>
    <t>Guadeloupe</t>
  </si>
  <si>
    <t>Guyane</t>
  </si>
  <si>
    <t>Martinique</t>
  </si>
  <si>
    <t>Mayotte</t>
  </si>
  <si>
    <t>La Réunion</t>
  </si>
  <si>
    <t>TOTAL</t>
  </si>
  <si>
    <t>SOURCES</t>
  </si>
  <si>
    <t>Quotité de service moyenne (%)</t>
  </si>
  <si>
    <t>Moyenne générale</t>
  </si>
  <si>
    <t>Pourcentage du nombre de sollicitations (%)</t>
  </si>
  <si>
    <t>100 </t>
  </si>
  <si>
    <t>Cohorte[1]</t>
  </si>
  <si>
    <t>Nombre de conseillers formés</t>
  </si>
  <si>
    <t>Temps 1</t>
  </si>
  <si>
    <t>Temps 3</t>
  </si>
  <si>
    <t>Durée</t>
  </si>
  <si>
    <t>Nombre de journées stagiaires</t>
  </si>
  <si>
    <t>Juillet 2019</t>
  </si>
  <si>
    <t>36 heures en présence</t>
  </si>
  <si>
    <t>Octobre 2019</t>
  </si>
  <si>
    <t>prévu en mars 2020 (confinement) et reporté avec la cohorte 3</t>
  </si>
  <si>
    <t>Février 2020</t>
  </si>
  <si>
    <t>Juillet 2020</t>
  </si>
  <si>
    <t>Octobre 2020</t>
  </si>
  <si>
    <t>Avril 2021</t>
  </si>
  <si>
    <t>217[2]</t>
  </si>
  <si>
    <t>[1] Une cohorte 5 est prévue mi-octobre 2021 ainsi qu'une cohorte 6 en préparation début 2022.</t>
  </si>
  <si>
    <t>[2] NB : environ 9 % de déperdition entre le temps 1 et le temps 3 suite à des changements de poste ou absence pour maladie.</t>
  </si>
  <si>
    <t>Nombre de conseillers en accompagnement personnalisé</t>
  </si>
  <si>
    <t>Total France métropolitaine</t>
  </si>
  <si>
    <t>Total DOM</t>
  </si>
  <si>
    <t>Profil des conseillers RH de proximité</t>
  </si>
  <si>
    <t>Taux de conseillers RH de proximité (%)</t>
  </si>
  <si>
    <r>
      <t>4</t>
    </r>
    <r>
      <rPr>
        <i/>
        <sz val="14"/>
        <color theme="1"/>
        <rFont val="Calibri"/>
        <family val="2"/>
      </rPr>
      <t>Source : DGRH-F1, données 2020.</t>
    </r>
  </si>
  <si>
    <t>Lieu d'implantation des conseillers RH de proximité</t>
  </si>
  <si>
    <t>Etablissements scolaires et circonscriptions</t>
  </si>
  <si>
    <t>Autre (CIO, université, GRETA…)</t>
  </si>
  <si>
    <t>Sollicitations du  service</t>
  </si>
  <si>
    <t>Nombre de sollicitations (cumul depuis septembre 2019)</t>
  </si>
  <si>
    <t>Profil des demandeurs</t>
  </si>
  <si>
    <t>Professeurs du second degré et personnels d'éducation</t>
  </si>
  <si>
    <t>Personnels BIATSS</t>
  </si>
  <si>
    <t>Personnels d'encadrement</t>
  </si>
  <si>
    <t>24 heures en présence + 6 h à distance synchrone</t>
  </si>
  <si>
    <t>6 heures à distance asynchrone + 24 heures en présence + 6 heures à distance synchrone</t>
  </si>
  <si>
    <t>6 heures à distance asynchrone + 18 heures en présence + 18 heures à distance synchrone + 12 heures à distance asynchrone</t>
  </si>
  <si>
    <t>Janvier 2020</t>
  </si>
  <si>
    <r>
      <t>4</t>
    </r>
    <r>
      <rPr>
        <i/>
        <sz val="14"/>
        <color theme="1"/>
        <rFont val="Calibri"/>
        <family val="2"/>
      </rPr>
      <t>Source : IH2EF</t>
    </r>
  </si>
  <si>
    <t>DGRH F1</t>
  </si>
  <si>
    <t>Source : DGRH-F1, données 2020</t>
  </si>
  <si>
    <t>Source : DGRH-F1, données 2020.</t>
  </si>
  <si>
    <t>Figure 13.1 Évolution du nombre de conseillers en accompagnement personnalisé de proximité en activité</t>
  </si>
  <si>
    <t>Tableau 13.1 Répartition du nombre de conseillers RH de proximité</t>
  </si>
  <si>
    <t>Figure 13.2 Répartition des conseillers RH de proximité par profil</t>
  </si>
  <si>
    <t>Tableau 13.2 Quotité de service moyenne par académie</t>
  </si>
  <si>
    <t xml:space="preserve">Figure 13.3 Implantation des conseillers RH de proximité </t>
  </si>
  <si>
    <t>Figure 13.4 Évolution du nombre de sollicitations depuis la mise en place des RH de proximité</t>
  </si>
  <si>
    <t>Tableau 13.3 Répartition académique du nombre de sollicitations</t>
  </si>
  <si>
    <t>Figure 13. 5 Répartition du nombre de sollicitations dans les académies (%)</t>
  </si>
  <si>
    <t>Figure 13.6 Répartition des sollicitations en fonction du profil des demandeurs</t>
  </si>
  <si>
    <t>Tableau 13. 4 Plan de formation d'adaptation à l'emploi des conseillers RH de proximité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</si>
</sst>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€-40C];[Red]&quot;-&quot;#,##0.00&quot; &quot;[$€-40C]"/>
    <numFmt numFmtId="165" formatCode="0.0%"/>
    <numFmt numFmtId="166" formatCode="[$-40C]mmm\-yy;@"/>
    <numFmt numFmtId="167" formatCode="#,##0.0"/>
  </numFmts>
  <fonts count="25" x14ac:knownFonts="1"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i/>
      <sz val="16"/>
      <color rgb="FF000000"/>
      <name val="Arial"/>
      <family val="2"/>
    </font>
    <font>
      <b/>
      <i/>
      <u/>
      <sz val="10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00B0F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5" tint="-0.249977111117893"/>
      <name val="Marianne Light"/>
      <family val="2"/>
      <scheme val="minor"/>
    </font>
    <font>
      <b/>
      <sz val="11"/>
      <color theme="1"/>
      <name val="Marianne Light"/>
      <family val="2"/>
      <scheme val="minor"/>
    </font>
    <font>
      <i/>
      <sz val="14"/>
      <color rgb="FF953735"/>
      <name val="Webdings"/>
      <family val="1"/>
      <charset val="2"/>
    </font>
    <font>
      <i/>
      <sz val="14"/>
      <color theme="1"/>
      <name val="Calibri"/>
      <family val="2"/>
    </font>
    <font>
      <b/>
      <sz val="12"/>
      <color rgb="FF000000"/>
      <name val="Arial"/>
      <family val="2"/>
    </font>
    <font>
      <i/>
      <sz val="10"/>
      <color theme="1"/>
      <name val="Marianne Light"/>
      <family val="3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BEEF4"/>
        <bgColor rgb="FFDBEEF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medium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auto="1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auto="1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medium">
        <color auto="1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medium">
        <color theme="3"/>
      </top>
      <bottom style="thin">
        <color theme="0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3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0"/>
      </right>
      <top style="thin">
        <color theme="0"/>
      </top>
      <bottom style="medium">
        <color theme="3"/>
      </bottom>
      <diagonal/>
    </border>
    <border>
      <left style="medium">
        <color auto="1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auto="1"/>
      </left>
      <right style="medium">
        <color theme="0"/>
      </right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0"/>
      </right>
      <top style="medium">
        <color theme="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1"/>
      </left>
      <right style="medium">
        <color theme="0"/>
      </right>
      <top style="thin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3"/>
      </bottom>
      <diagonal/>
    </border>
    <border>
      <left/>
      <right style="medium">
        <color theme="1"/>
      </right>
      <top style="medium">
        <color theme="1"/>
      </top>
      <bottom style="medium">
        <color theme="3"/>
      </bottom>
      <diagonal/>
    </border>
    <border>
      <left style="medium">
        <color theme="1"/>
      </left>
      <right style="medium">
        <color theme="0"/>
      </right>
      <top style="medium">
        <color theme="3"/>
      </top>
      <bottom style="thin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3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theme="0"/>
      </right>
      <top style="thin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1"/>
      </top>
      <bottom style="thin">
        <color theme="0"/>
      </bottom>
      <diagonal/>
    </border>
    <border>
      <left style="medium">
        <color theme="0"/>
      </left>
      <right style="medium">
        <color auto="1"/>
      </right>
      <top style="medium">
        <color theme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theme="0"/>
      </right>
      <top style="thin">
        <color theme="0"/>
      </top>
      <bottom style="medium">
        <color theme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/>
      <right style="medium">
        <color theme="0"/>
      </right>
      <top style="medium">
        <color theme="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thin">
        <color theme="0"/>
      </top>
      <bottom style="medium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</cellStyleXfs>
  <cellXfs count="204">
    <xf numFmtId="0" fontId="0" fillId="0" borderId="0" xfId="0"/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5" borderId="28" xfId="2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4" fillId="5" borderId="12" xfId="2" applyFont="1" applyFill="1" applyBorder="1" applyAlignment="1">
      <alignment horizontal="center" vertical="center" wrapText="1"/>
    </xf>
    <xf numFmtId="0" fontId="4" fillId="5" borderId="27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11" xfId="2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3" fillId="3" borderId="4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165" fontId="0" fillId="0" borderId="0" xfId="0" applyNumberFormat="1"/>
    <xf numFmtId="3" fontId="0" fillId="8" borderId="47" xfId="0" applyNumberFormat="1" applyFill="1" applyBorder="1"/>
    <xf numFmtId="3" fontId="0" fillId="9" borderId="47" xfId="0" applyNumberFormat="1" applyFill="1" applyBorder="1"/>
    <xf numFmtId="3" fontId="19" fillId="10" borderId="47" xfId="0" applyNumberFormat="1" applyFont="1" applyFill="1" applyBorder="1"/>
    <xf numFmtId="166" fontId="2" fillId="9" borderId="48" xfId="0" applyNumberFormat="1" applyFont="1" applyFill="1" applyBorder="1" applyAlignment="1">
      <alignment horizontal="right" vertical="center"/>
    </xf>
    <xf numFmtId="166" fontId="2" fillId="8" borderId="50" xfId="0" applyNumberFormat="1" applyFont="1" applyFill="1" applyBorder="1" applyAlignment="1">
      <alignment horizontal="right" vertical="center"/>
    </xf>
    <xf numFmtId="166" fontId="2" fillId="9" borderId="50" xfId="0" applyNumberFormat="1" applyFont="1" applyFill="1" applyBorder="1" applyAlignment="1">
      <alignment horizontal="right" vertical="center"/>
    </xf>
    <xf numFmtId="166" fontId="2" fillId="9" borderId="53" xfId="0" applyNumberFormat="1" applyFont="1" applyFill="1" applyBorder="1" applyAlignment="1">
      <alignment horizontal="right" vertical="center"/>
    </xf>
    <xf numFmtId="3" fontId="0" fillId="9" borderId="49" xfId="0" applyNumberFormat="1" applyFill="1" applyBorder="1" applyAlignment="1">
      <alignment horizontal="center" vertical="center"/>
    </xf>
    <xf numFmtId="3" fontId="0" fillId="8" borderId="51" xfId="0" applyNumberFormat="1" applyFill="1" applyBorder="1" applyAlignment="1">
      <alignment horizontal="center" vertical="center"/>
    </xf>
    <xf numFmtId="3" fontId="0" fillId="9" borderId="51" xfId="0" applyNumberFormat="1" applyFill="1" applyBorder="1" applyAlignment="1">
      <alignment horizontal="center" vertical="center"/>
    </xf>
    <xf numFmtId="3" fontId="0" fillId="9" borderId="52" xfId="0" applyNumberForma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8" borderId="54" xfId="0" applyFont="1" applyFill="1" applyBorder="1" applyAlignment="1">
      <alignment horizontal="center" vertical="center" wrapText="1"/>
    </xf>
    <xf numFmtId="0" fontId="19" fillId="8" borderId="56" xfId="0" applyFont="1" applyFill="1" applyBorder="1" applyAlignment="1">
      <alignment horizontal="center" vertical="center" wrapText="1"/>
    </xf>
    <xf numFmtId="0" fontId="19" fillId="8" borderId="57" xfId="0" applyFont="1" applyFill="1" applyBorder="1" applyAlignment="1">
      <alignment horizontal="center" vertical="center" wrapText="1"/>
    </xf>
    <xf numFmtId="3" fontId="0" fillId="9" borderId="58" xfId="0" applyNumberFormat="1" applyFill="1" applyBorder="1" applyAlignment="1">
      <alignment horizontal="center" vertical="center"/>
    </xf>
    <xf numFmtId="3" fontId="0" fillId="8" borderId="59" xfId="0" applyNumberFormat="1" applyFill="1" applyBorder="1" applyAlignment="1">
      <alignment horizontal="center" vertical="center"/>
    </xf>
    <xf numFmtId="3" fontId="0" fillId="9" borderId="59" xfId="0" applyNumberFormat="1" applyFill="1" applyBorder="1" applyAlignment="1">
      <alignment horizontal="center" vertical="center"/>
    </xf>
    <xf numFmtId="3" fontId="0" fillId="8" borderId="61" xfId="0" applyNumberFormat="1" applyFill="1" applyBorder="1" applyAlignment="1">
      <alignment horizontal="center" vertical="center"/>
    </xf>
    <xf numFmtId="0" fontId="11" fillId="9" borderId="62" xfId="0" applyNumberFormat="1" applyFont="1" applyFill="1" applyBorder="1" applyAlignment="1">
      <alignment horizontal="center" vertical="center" wrapText="1"/>
    </xf>
    <xf numFmtId="0" fontId="11" fillId="8" borderId="64" xfId="0" applyNumberFormat="1" applyFont="1" applyFill="1" applyBorder="1" applyAlignment="1">
      <alignment horizontal="center" vertical="center" wrapText="1"/>
    </xf>
    <xf numFmtId="0" fontId="11" fillId="9" borderId="63" xfId="0" applyNumberFormat="1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20" fillId="0" borderId="0" xfId="0" applyFont="1"/>
    <xf numFmtId="0" fontId="18" fillId="0" borderId="0" xfId="0" applyFont="1" applyAlignment="1">
      <alignment horizontal="left" vertical="center"/>
    </xf>
    <xf numFmtId="0" fontId="19" fillId="8" borderId="65" xfId="0" applyFont="1" applyFill="1" applyBorder="1" applyAlignment="1">
      <alignment horizontal="center" vertical="center"/>
    </xf>
    <xf numFmtId="0" fontId="19" fillId="8" borderId="66" xfId="0" applyFont="1" applyFill="1" applyBorder="1" applyAlignment="1">
      <alignment horizontal="center" vertical="center" wrapText="1"/>
    </xf>
    <xf numFmtId="0" fontId="19" fillId="8" borderId="67" xfId="0" applyFont="1" applyFill="1" applyBorder="1" applyAlignment="1">
      <alignment horizontal="center" vertical="center" wrapText="1"/>
    </xf>
    <xf numFmtId="0" fontId="19" fillId="8" borderId="68" xfId="0" applyFont="1" applyFill="1" applyBorder="1" applyAlignment="1">
      <alignment horizontal="center" vertical="center" wrapText="1"/>
    </xf>
    <xf numFmtId="0" fontId="2" fillId="9" borderId="69" xfId="0" applyFont="1" applyFill="1" applyBorder="1" applyAlignment="1">
      <alignment horizontal="left" vertical="center"/>
    </xf>
    <xf numFmtId="3" fontId="0" fillId="9" borderId="70" xfId="0" applyNumberFormat="1" applyFill="1" applyBorder="1"/>
    <xf numFmtId="3" fontId="0" fillId="9" borderId="71" xfId="0" applyNumberFormat="1" applyFill="1" applyBorder="1"/>
    <xf numFmtId="0" fontId="2" fillId="8" borderId="72" xfId="0" applyFont="1" applyFill="1" applyBorder="1" applyAlignment="1">
      <alignment horizontal="left" vertical="center"/>
    </xf>
    <xf numFmtId="3" fontId="0" fillId="8" borderId="73" xfId="0" applyNumberFormat="1" applyFill="1" applyBorder="1"/>
    <xf numFmtId="0" fontId="2" fillId="9" borderId="72" xfId="0" applyFont="1" applyFill="1" applyBorder="1" applyAlignment="1">
      <alignment horizontal="left" vertical="center"/>
    </xf>
    <xf numFmtId="3" fontId="0" fillId="9" borderId="73" xfId="0" applyNumberFormat="1" applyFill="1" applyBorder="1"/>
    <xf numFmtId="0" fontId="2" fillId="10" borderId="74" xfId="0" applyFont="1" applyFill="1" applyBorder="1" applyAlignment="1">
      <alignment horizontal="left" vertical="center"/>
    </xf>
    <xf numFmtId="3" fontId="19" fillId="10" borderId="73" xfId="0" applyNumberFormat="1" applyFont="1" applyFill="1" applyBorder="1"/>
    <xf numFmtId="0" fontId="2" fillId="9" borderId="75" xfId="0" applyFont="1" applyFill="1" applyBorder="1" applyAlignment="1">
      <alignment horizontal="left" vertical="center"/>
    </xf>
    <xf numFmtId="3" fontId="17" fillId="9" borderId="76" xfId="0" applyNumberFormat="1" applyFont="1" applyFill="1" applyBorder="1"/>
    <xf numFmtId="3" fontId="17" fillId="9" borderId="77" xfId="0" applyNumberFormat="1" applyFont="1" applyFill="1" applyBorder="1"/>
    <xf numFmtId="0" fontId="19" fillId="8" borderId="78" xfId="0" applyFont="1" applyFill="1" applyBorder="1" applyAlignment="1">
      <alignment horizontal="center" vertical="center"/>
    </xf>
    <xf numFmtId="0" fontId="19" fillId="8" borderId="79" xfId="0" applyFont="1" applyFill="1" applyBorder="1" applyAlignment="1">
      <alignment horizontal="center" vertical="center" wrapText="1"/>
    </xf>
    <xf numFmtId="0" fontId="2" fillId="9" borderId="80" xfId="0" applyFont="1" applyFill="1" applyBorder="1" applyAlignment="1">
      <alignment horizontal="left" vertical="center"/>
    </xf>
    <xf numFmtId="3" fontId="0" fillId="9" borderId="81" xfId="0" applyNumberFormat="1" applyFill="1" applyBorder="1" applyAlignment="1">
      <alignment horizontal="center" vertical="center"/>
    </xf>
    <xf numFmtId="3" fontId="0" fillId="8" borderId="73" xfId="0" applyNumberFormat="1" applyFill="1" applyBorder="1" applyAlignment="1">
      <alignment horizontal="center" vertical="center"/>
    </xf>
    <xf numFmtId="3" fontId="0" fillId="9" borderId="73" xfId="0" applyNumberFormat="1" applyFill="1" applyBorder="1" applyAlignment="1">
      <alignment horizontal="center" vertical="center"/>
    </xf>
    <xf numFmtId="3" fontId="19" fillId="10" borderId="73" xfId="0" applyNumberFormat="1" applyFont="1" applyFill="1" applyBorder="1" applyAlignment="1">
      <alignment horizontal="center" vertical="center"/>
    </xf>
    <xf numFmtId="3" fontId="17" fillId="9" borderId="7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8" borderId="82" xfId="0" applyFont="1" applyFill="1" applyBorder="1" applyAlignment="1">
      <alignment horizontal="center" vertical="center" wrapText="1"/>
    </xf>
    <xf numFmtId="3" fontId="0" fillId="9" borderId="85" xfId="0" applyNumberFormat="1" applyFill="1" applyBorder="1" applyAlignment="1">
      <alignment horizontal="center" vertical="center"/>
    </xf>
    <xf numFmtId="3" fontId="0" fillId="8" borderId="86" xfId="0" applyNumberFormat="1" applyFill="1" applyBorder="1" applyAlignment="1">
      <alignment horizontal="center" vertical="center"/>
    </xf>
    <xf numFmtId="3" fontId="0" fillId="9" borderId="87" xfId="0" applyNumberFormat="1" applyFill="1" applyBorder="1" applyAlignment="1">
      <alignment horizontal="center" vertical="center"/>
    </xf>
    <xf numFmtId="166" fontId="2" fillId="9" borderId="88" xfId="0" applyNumberFormat="1" applyFont="1" applyFill="1" applyBorder="1" applyAlignment="1">
      <alignment horizontal="right" vertical="center"/>
    </xf>
    <xf numFmtId="166" fontId="2" fillId="8" borderId="89" xfId="0" applyNumberFormat="1" applyFont="1" applyFill="1" applyBorder="1" applyAlignment="1">
      <alignment horizontal="right" vertical="center"/>
    </xf>
    <xf numFmtId="166" fontId="2" fillId="9" borderId="90" xfId="0" applyNumberFormat="1" applyFont="1" applyFill="1" applyBorder="1" applyAlignment="1">
      <alignment horizontal="right" vertical="center"/>
    </xf>
    <xf numFmtId="0" fontId="2" fillId="9" borderId="91" xfId="0" applyFont="1" applyFill="1" applyBorder="1" applyAlignment="1">
      <alignment horizontal="left" vertical="center"/>
    </xf>
    <xf numFmtId="0" fontId="2" fillId="8" borderId="83" xfId="0" applyFont="1" applyFill="1" applyBorder="1" applyAlignment="1">
      <alignment horizontal="left" vertical="center"/>
    </xf>
    <xf numFmtId="0" fontId="2" fillId="9" borderId="83" xfId="0" applyFont="1" applyFill="1" applyBorder="1" applyAlignment="1">
      <alignment horizontal="left" vertical="center"/>
    </xf>
    <xf numFmtId="0" fontId="2" fillId="10" borderId="93" xfId="0" applyFont="1" applyFill="1" applyBorder="1" applyAlignment="1">
      <alignment horizontal="left" vertical="center"/>
    </xf>
    <xf numFmtId="0" fontId="2" fillId="9" borderId="94" xfId="0" applyFont="1" applyFill="1" applyBorder="1" applyAlignment="1">
      <alignment horizontal="left" vertical="center"/>
    </xf>
    <xf numFmtId="3" fontId="17" fillId="9" borderId="95" xfId="0" applyNumberFormat="1" applyFont="1" applyFill="1" applyBorder="1" applyAlignment="1">
      <alignment horizontal="right"/>
    </xf>
    <xf numFmtId="167" fontId="0" fillId="9" borderId="92" xfId="0" applyNumberFormat="1" applyFill="1" applyBorder="1"/>
    <xf numFmtId="167" fontId="0" fillId="8" borderId="59" xfId="0" applyNumberFormat="1" applyFill="1" applyBorder="1"/>
    <xf numFmtId="167" fontId="0" fillId="9" borderId="59" xfId="0" applyNumberFormat="1" applyFill="1" applyBorder="1"/>
    <xf numFmtId="167" fontId="19" fillId="10" borderId="59" xfId="0" applyNumberFormat="1" applyFont="1" applyFill="1" applyBorder="1"/>
    <xf numFmtId="167" fontId="17" fillId="9" borderId="95" xfId="0" applyNumberFormat="1" applyFont="1" applyFill="1" applyBorder="1"/>
    <xf numFmtId="166" fontId="2" fillId="9" borderId="88" xfId="0" applyNumberFormat="1" applyFont="1" applyFill="1" applyBorder="1" applyAlignment="1">
      <alignment horizontal="center" vertical="center" wrapText="1"/>
    </xf>
    <xf numFmtId="166" fontId="2" fillId="8" borderId="89" xfId="0" applyNumberFormat="1" applyFont="1" applyFill="1" applyBorder="1" applyAlignment="1">
      <alignment horizontal="center" vertical="center" wrapText="1"/>
    </xf>
    <xf numFmtId="166" fontId="2" fillId="9" borderId="90" xfId="0" applyNumberFormat="1" applyFont="1" applyFill="1" applyBorder="1" applyAlignment="1">
      <alignment horizontal="center" vertical="center" wrapText="1"/>
    </xf>
    <xf numFmtId="0" fontId="2" fillId="9" borderId="91" xfId="0" applyFont="1" applyFill="1" applyBorder="1" applyAlignment="1">
      <alignment horizontal="center" vertical="center"/>
    </xf>
    <xf numFmtId="0" fontId="2" fillId="8" borderId="83" xfId="0" applyFont="1" applyFill="1" applyBorder="1" applyAlignment="1">
      <alignment horizontal="center" vertical="center"/>
    </xf>
    <xf numFmtId="0" fontId="2" fillId="9" borderId="83" xfId="0" applyFont="1" applyFill="1" applyBorder="1" applyAlignment="1">
      <alignment horizontal="center" vertical="center"/>
    </xf>
    <xf numFmtId="0" fontId="17" fillId="0" borderId="0" xfId="0" applyFont="1"/>
    <xf numFmtId="3" fontId="0" fillId="9" borderId="70" xfId="0" applyNumberFormat="1" applyFill="1" applyBorder="1" applyAlignment="1">
      <alignment horizontal="center" vertical="center"/>
    </xf>
    <xf numFmtId="3" fontId="0" fillId="8" borderId="47" xfId="0" applyNumberFormat="1" applyFill="1" applyBorder="1" applyAlignment="1">
      <alignment horizontal="center" vertical="center"/>
    </xf>
    <xf numFmtId="3" fontId="0" fillId="9" borderId="47" xfId="0" applyNumberFormat="1" applyFill="1" applyBorder="1" applyAlignment="1">
      <alignment horizontal="center" vertical="center"/>
    </xf>
    <xf numFmtId="167" fontId="0" fillId="9" borderId="92" xfId="0" applyNumberFormat="1" applyFill="1" applyBorder="1" applyAlignment="1">
      <alignment horizontal="center"/>
    </xf>
    <xf numFmtId="167" fontId="0" fillId="8" borderId="59" xfId="0" applyNumberFormat="1" applyFill="1" applyBorder="1" applyAlignment="1">
      <alignment horizontal="center"/>
    </xf>
    <xf numFmtId="167" fontId="0" fillId="9" borderId="59" xfId="0" applyNumberFormat="1" applyFill="1" applyBorder="1" applyAlignment="1">
      <alignment horizontal="center"/>
    </xf>
    <xf numFmtId="3" fontId="0" fillId="8" borderId="47" xfId="0" applyNumberFormat="1" applyFill="1" applyBorder="1" applyAlignment="1">
      <alignment horizontal="center" vertical="center" wrapText="1"/>
    </xf>
    <xf numFmtId="3" fontId="0" fillId="9" borderId="47" xfId="0" applyNumberForma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167" fontId="0" fillId="9" borderId="70" xfId="0" applyNumberFormat="1" applyFill="1" applyBorder="1" applyAlignment="1">
      <alignment horizontal="center" wrapText="1"/>
    </xf>
    <xf numFmtId="167" fontId="0" fillId="8" borderId="47" xfId="0" applyNumberFormat="1" applyFill="1" applyBorder="1" applyAlignment="1">
      <alignment horizontal="center" wrapText="1"/>
    </xf>
    <xf numFmtId="167" fontId="0" fillId="9" borderId="47" xfId="0" applyNumberFormat="1" applyFill="1" applyBorder="1" applyAlignment="1">
      <alignment horizontal="center" wrapText="1"/>
    </xf>
    <xf numFmtId="0" fontId="2" fillId="9" borderId="84" xfId="0" applyFont="1" applyFill="1" applyBorder="1" applyAlignment="1">
      <alignment horizontal="center" vertical="center"/>
    </xf>
    <xf numFmtId="3" fontId="0" fillId="9" borderId="99" xfId="0" applyNumberFormat="1" applyFill="1" applyBorder="1" applyAlignment="1">
      <alignment horizontal="center" vertical="center"/>
    </xf>
    <xf numFmtId="167" fontId="0" fillId="9" borderId="99" xfId="0" applyNumberFormat="1" applyFill="1" applyBorder="1" applyAlignment="1">
      <alignment horizontal="center" wrapText="1"/>
    </xf>
    <xf numFmtId="0" fontId="2" fillId="9" borderId="100" xfId="0" applyFont="1" applyFill="1" applyBorder="1" applyAlignment="1">
      <alignment horizontal="center" vertical="center" wrapText="1"/>
    </xf>
    <xf numFmtId="167" fontId="0" fillId="9" borderId="61" xfId="0" applyNumberFormat="1" applyFill="1" applyBorder="1" applyAlignment="1">
      <alignment horizontal="center"/>
    </xf>
    <xf numFmtId="166" fontId="2" fillId="9" borderId="46" xfId="0" applyNumberFormat="1" applyFont="1" applyFill="1" applyBorder="1" applyAlignment="1">
      <alignment horizontal="center" vertical="center" wrapText="1"/>
    </xf>
    <xf numFmtId="49" fontId="2" fillId="9" borderId="98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2" fillId="0" borderId="0" xfId="0" applyFont="1" applyAlignment="1">
      <alignment horizontal="center" vertical="center" readingOrder="1"/>
    </xf>
    <xf numFmtId="0" fontId="23" fillId="0" borderId="0" xfId="0" applyFont="1"/>
    <xf numFmtId="0" fontId="24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center"/>
    </xf>
    <xf numFmtId="0" fontId="6" fillId="6" borderId="0" xfId="0" applyFont="1" applyFill="1" applyBorder="1" applyAlignment="1">
      <alignment horizontal="right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2" fillId="7" borderId="7" xfId="1" applyFont="1" applyFill="1" applyBorder="1" applyAlignment="1">
      <alignment horizontal="center" vertical="center" wrapText="1"/>
    </xf>
    <xf numFmtId="0" fontId="2" fillId="7" borderId="8" xfId="1" applyFont="1" applyFill="1" applyBorder="1" applyAlignment="1">
      <alignment horizontal="center" vertical="center" wrapText="1"/>
    </xf>
    <xf numFmtId="0" fontId="2" fillId="7" borderId="9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8">
    <cellStyle name="Excel Built-in Hyperlink" xfId="3"/>
    <cellStyle name="Heading" xfId="4"/>
    <cellStyle name="Heading1" xfId="5"/>
    <cellStyle name="Lien hypertexte" xfId="1" builtinId="8"/>
    <cellStyle name="Normal" xfId="0" builtinId="0"/>
    <cellStyle name="Normal 2" xfId="2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13.1'!$C$14</c:f>
              <c:strCache>
                <c:ptCount val="1"/>
                <c:pt idx="0">
                  <c:v>Nombre de conseillers en accompagnement personnalisé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ln>
                <a:solidFill>
                  <a:schemeClr val="accent3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3.1611631373530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9-4FFA-939F-7F70D6E5D07A}"/>
                </c:ext>
              </c:extLst>
            </c:dLbl>
            <c:dLbl>
              <c:idx val="1"/>
              <c:layout>
                <c:manualLayout>
                  <c:x val="2.7777777777777779E-3"/>
                  <c:y val="3.6127578712606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9-4FFA-939F-7F70D6E5D07A}"/>
                </c:ext>
              </c:extLst>
            </c:dLbl>
            <c:dLbl>
              <c:idx val="2"/>
              <c:layout>
                <c:manualLayout>
                  <c:x val="-1.9444444444444445E-2"/>
                  <c:y val="5.419136806890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9-4FFA-939F-7F70D6E5D07A}"/>
                </c:ext>
              </c:extLst>
            </c:dLbl>
            <c:dLbl>
              <c:idx val="3"/>
              <c:layout>
                <c:manualLayout>
                  <c:x val="-1.9444444444444445E-2"/>
                  <c:y val="5.419136806890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9-4FFA-939F-7F70D6E5D07A}"/>
                </c:ext>
              </c:extLst>
            </c:dLbl>
            <c:dLbl>
              <c:idx val="4"/>
              <c:layout>
                <c:manualLayout>
                  <c:x val="-1.9444444444444445E-2"/>
                  <c:y val="6.7739210086137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9-4FFA-939F-7F70D6E5D0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13.1'!$B$15:$B$19</c:f>
              <c:numCache>
                <c:formatCode>[$-40C]mmm\-yy;@</c:formatCode>
                <c:ptCount val="5"/>
                <c:pt idx="0">
                  <c:v>43770</c:v>
                </c:pt>
                <c:pt idx="1">
                  <c:v>43831</c:v>
                </c:pt>
                <c:pt idx="2">
                  <c:v>43952</c:v>
                </c:pt>
                <c:pt idx="3">
                  <c:v>44013</c:v>
                </c:pt>
                <c:pt idx="4">
                  <c:v>44166</c:v>
                </c:pt>
              </c:numCache>
            </c:numRef>
          </c:cat>
          <c:val>
            <c:numRef>
              <c:f>'Figure 13.1'!$C$15:$C$19</c:f>
              <c:numCache>
                <c:formatCode>#,##0</c:formatCode>
                <c:ptCount val="5"/>
                <c:pt idx="0">
                  <c:v>274</c:v>
                </c:pt>
                <c:pt idx="1">
                  <c:v>286</c:v>
                </c:pt>
                <c:pt idx="2">
                  <c:v>330</c:v>
                </c:pt>
                <c:pt idx="3">
                  <c:v>351</c:v>
                </c:pt>
                <c:pt idx="4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49-4FFA-939F-7F70D6E5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2128"/>
        <c:axId val="91233664"/>
      </c:lineChart>
      <c:dateAx>
        <c:axId val="9123212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crossAx val="91233664"/>
        <c:crosses val="autoZero"/>
        <c:auto val="1"/>
        <c:lblOffset val="100"/>
        <c:baseTimeUnit val="months"/>
      </c:dateAx>
      <c:valAx>
        <c:axId val="91233664"/>
        <c:scaling>
          <c:orientation val="minMax"/>
          <c:min val="24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232128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'Figure 13.2'!$C$3</c:f>
              <c:strCache>
                <c:ptCount val="1"/>
                <c:pt idx="0">
                  <c:v>Taux de conseillers RH de proximité (%)</c:v>
                </c:pt>
              </c:strCache>
            </c:strRef>
          </c:tx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000091"/>
              </a:solidFill>
            </c:spPr>
            <c:extLst>
              <c:ext xmlns:c16="http://schemas.microsoft.com/office/drawing/2014/chart" uri="{C3380CC4-5D6E-409C-BE32-E72D297353CC}">
                <c16:uniqueId val="{00000000-07CD-47C2-AB9E-FD4B0D16ED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CD-47C2-AB9E-FD4B0D16EDF4}"/>
              </c:ext>
            </c:extLst>
          </c:dPt>
          <c:dPt>
            <c:idx val="2"/>
            <c:bubble3D val="0"/>
            <c:spPr>
              <a:solidFill>
                <a:srgbClr val="91AE4F"/>
              </a:solidFill>
            </c:spPr>
            <c:extLst>
              <c:ext xmlns:c16="http://schemas.microsoft.com/office/drawing/2014/chart" uri="{C3380CC4-5D6E-409C-BE32-E72D297353CC}">
                <c16:uniqueId val="{0000000B-E50C-4061-8B93-985EE51AE194}"/>
              </c:ext>
            </c:extLst>
          </c:dPt>
          <c:dPt>
            <c:idx val="3"/>
            <c:bubble3D val="0"/>
            <c:spPr>
              <a:solidFill>
                <a:srgbClr val="169B62"/>
              </a:solidFill>
            </c:spPr>
            <c:extLst>
              <c:ext xmlns:c16="http://schemas.microsoft.com/office/drawing/2014/chart" uri="{C3380CC4-5D6E-409C-BE32-E72D297353CC}">
                <c16:uniqueId val="{0000000C-E50C-4061-8B93-985EE51AE19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13.2'!$B$4:$B$7</c:f>
              <c:strCache>
                <c:ptCount val="4"/>
                <c:pt idx="0">
                  <c:v>Administratifs y compris adjoints gestionnaires</c:v>
                </c:pt>
                <c:pt idx="1">
                  <c:v>Contractuels y compris Pschologues du travail/EN</c:v>
                </c:pt>
                <c:pt idx="2">
                  <c:v>Enseignants et personnels d'éducation</c:v>
                </c:pt>
                <c:pt idx="3">
                  <c:v>Personnels d'encadrement (personnels de direction, inspecteur)</c:v>
                </c:pt>
              </c:strCache>
            </c:strRef>
          </c:cat>
          <c:val>
            <c:numRef>
              <c:f>'Figure 13.2'!$C$4:$C$7</c:f>
              <c:numCache>
                <c:formatCode>#,##0</c:formatCode>
                <c:ptCount val="4"/>
                <c:pt idx="0">
                  <c:v>58</c:v>
                </c:pt>
                <c:pt idx="1">
                  <c:v>13</c:v>
                </c:pt>
                <c:pt idx="2">
                  <c:v>19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D-47C2-AB9E-FD4B0D16ED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legend>
      <c:legendPos val="r"/>
      <c:layout>
        <c:manualLayout>
          <c:xMode val="edge"/>
          <c:yMode val="edge"/>
          <c:x val="0.65031978319783201"/>
          <c:y val="0.11339563322346095"/>
          <c:w val="0.32476121857045209"/>
          <c:h val="0.77962810945517313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13.3'!$C$3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11D-4431-98FF-2FC1BEC64E0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11D-4431-98FF-2FC1BEC64E0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11D-4431-98FF-2FC1BEC64E0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11D-4431-98FF-2FC1BEC64E0D}"/>
              </c:ext>
            </c:extLst>
          </c:dPt>
          <c:dLbls>
            <c:dLbl>
              <c:idx val="0"/>
              <c:layout>
                <c:manualLayout>
                  <c:x val="2.2058823529411766E-2"/>
                  <c:y val="-1.31578947368421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D-4431-98FF-2FC1BEC64E0D}"/>
                </c:ext>
              </c:extLst>
            </c:dLbl>
            <c:dLbl>
              <c:idx val="1"/>
              <c:layout>
                <c:manualLayout>
                  <c:x val="2.2058823529411853E-2"/>
                  <c:y val="-8.771929824561403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32 %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D-4431-98FF-2FC1BEC64E0D}"/>
                </c:ext>
              </c:extLst>
            </c:dLbl>
            <c:dLbl>
              <c:idx val="2"/>
              <c:layout>
                <c:manualLayout>
                  <c:x val="2.4509803921568627E-2"/>
                  <c:y val="-2.192982456140350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48 %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D-4431-98FF-2FC1BEC64E0D}"/>
                </c:ext>
              </c:extLst>
            </c:dLbl>
            <c:dLbl>
              <c:idx val="3"/>
              <c:layout>
                <c:manualLayout>
                  <c:x val="1.6666666666666666E-2"/>
                  <c:y val="-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1D-4431-98FF-2FC1BEC64E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13.3'!$B$4:$B$7</c:f>
              <c:strCache>
                <c:ptCount val="4"/>
                <c:pt idx="0">
                  <c:v>Rectorat</c:v>
                </c:pt>
                <c:pt idx="1">
                  <c:v>DSDEN</c:v>
                </c:pt>
                <c:pt idx="2">
                  <c:v>Etablissements scolaires et circonscriptions</c:v>
                </c:pt>
                <c:pt idx="3">
                  <c:v>Autre (CIO, université, GRETA…)</c:v>
                </c:pt>
              </c:strCache>
            </c:strRef>
          </c:cat>
          <c:val>
            <c:numRef>
              <c:f>'Figure 13.3'!$C$4:$C$7</c:f>
              <c:numCache>
                <c:formatCode>#,##0</c:formatCode>
                <c:ptCount val="4"/>
                <c:pt idx="0">
                  <c:v>18</c:v>
                </c:pt>
                <c:pt idx="1">
                  <c:v>32</c:v>
                </c:pt>
                <c:pt idx="2">
                  <c:v>48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1D-4431-98FF-2FC1BEC64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74976"/>
        <c:axId val="91776512"/>
      </c:barChart>
      <c:catAx>
        <c:axId val="917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1776512"/>
        <c:crosses val="autoZero"/>
        <c:auto val="1"/>
        <c:lblAlgn val="ctr"/>
        <c:lblOffset val="100"/>
        <c:noMultiLvlLbl val="0"/>
      </c:catAx>
      <c:valAx>
        <c:axId val="91776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91774976"/>
        <c:crosses val="autoZero"/>
        <c:crossBetween val="between"/>
      </c:valAx>
      <c:spPr>
        <a:solidFill>
          <a:schemeClr val="accent2"/>
        </a:solidFill>
        <a:effectLst/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13.4'!$C$3</c:f>
              <c:strCache>
                <c:ptCount val="1"/>
                <c:pt idx="0">
                  <c:v>Sollicitations du  service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8E-41F4-B1B9-649957EECCD5}"/>
                </c:ext>
              </c:extLst>
            </c:dLbl>
            <c:dLbl>
              <c:idx val="1"/>
              <c:layout>
                <c:manualLayout>
                  <c:x val="0"/>
                  <c:y val="3.944773175542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8E-41F4-B1B9-649957EECCD5}"/>
                </c:ext>
              </c:extLst>
            </c:dLbl>
            <c:dLbl>
              <c:idx val="2"/>
              <c:layout>
                <c:manualLayout>
                  <c:x val="0"/>
                  <c:y val="3.550295857988165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24 000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8E-41F4-B1B9-649957EECCD5}"/>
                </c:ext>
              </c:extLst>
            </c:dLbl>
            <c:dLbl>
              <c:idx val="3"/>
              <c:layout>
                <c:manualLayout>
                  <c:x val="0"/>
                  <c:y val="7.100591715976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8E-41F4-B1B9-649957EECC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13.4'!$B$4:$B$7</c:f>
              <c:numCache>
                <c:formatCode>[$-40C]mmm\-yy;@</c:formatCode>
                <c:ptCount val="4"/>
                <c:pt idx="0">
                  <c:v>43770</c:v>
                </c:pt>
                <c:pt idx="1">
                  <c:v>43831</c:v>
                </c:pt>
                <c:pt idx="2">
                  <c:v>44013</c:v>
                </c:pt>
                <c:pt idx="3">
                  <c:v>44166</c:v>
                </c:pt>
              </c:numCache>
            </c:numRef>
          </c:cat>
          <c:val>
            <c:numRef>
              <c:f>'Figure 13.4'!$C$4:$C$7</c:f>
              <c:numCache>
                <c:formatCode>#,##0</c:formatCode>
                <c:ptCount val="4"/>
                <c:pt idx="0">
                  <c:v>3004</c:v>
                </c:pt>
                <c:pt idx="1">
                  <c:v>8100</c:v>
                </c:pt>
                <c:pt idx="2">
                  <c:v>24000</c:v>
                </c:pt>
                <c:pt idx="3">
                  <c:v>31681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8E-41F4-B1B9-649957EE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5952"/>
        <c:axId val="91807744"/>
      </c:lineChart>
      <c:dateAx>
        <c:axId val="9180595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crossAx val="91807744"/>
        <c:crosses val="autoZero"/>
        <c:auto val="1"/>
        <c:lblOffset val="100"/>
        <c:baseTimeUnit val="months"/>
      </c:dateAx>
      <c:valAx>
        <c:axId val="91807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805952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13.5'!$C$3</c:f>
              <c:strCache>
                <c:ptCount val="1"/>
                <c:pt idx="0">
                  <c:v>Pourcentage du nombre de sollicitations (%)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13.5'!$B$4:$B$33</c:f>
              <c:strCache>
                <c:ptCount val="30"/>
                <c:pt idx="0">
                  <c:v>Aix-Marseille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Clermont-Ferrand</c:v>
                </c:pt>
                <c:pt idx="5">
                  <c:v>Corse</c:v>
                </c:pt>
                <c:pt idx="6">
                  <c:v>Créteil</c:v>
                </c:pt>
                <c:pt idx="7">
                  <c:v>Dijon</c:v>
                </c:pt>
                <c:pt idx="8">
                  <c:v>Grenoble</c:v>
                </c:pt>
                <c:pt idx="9">
                  <c:v>Guadeloupe</c:v>
                </c:pt>
                <c:pt idx="10">
                  <c:v>Guyane</c:v>
                </c:pt>
                <c:pt idx="11">
                  <c:v>La Réunion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Normandie</c:v>
                </c:pt>
                <c:pt idx="22">
                  <c:v>Orléans-Tours</c:v>
                </c:pt>
                <c:pt idx="23">
                  <c:v>Paris</c:v>
                </c:pt>
                <c:pt idx="24">
                  <c:v>Poitiers</c:v>
                </c:pt>
                <c:pt idx="25">
                  <c:v>Reims</c:v>
                </c:pt>
                <c:pt idx="26">
                  <c:v>Rennes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</c:strCache>
            </c:strRef>
          </c:cat>
          <c:val>
            <c:numRef>
              <c:f>'Figure 13.5'!$C$4:$C$33</c:f>
              <c:numCache>
                <c:formatCode>#\ ##0.0</c:formatCode>
                <c:ptCount val="30"/>
                <c:pt idx="0">
                  <c:v>1.4898519617436319</c:v>
                </c:pt>
                <c:pt idx="1">
                  <c:v>12.581673558284145</c:v>
                </c:pt>
                <c:pt idx="2">
                  <c:v>3.7340993024210096</c:v>
                </c:pt>
                <c:pt idx="3">
                  <c:v>0.45768757299327673</c:v>
                </c:pt>
                <c:pt idx="4">
                  <c:v>1.0574161169155014</c:v>
                </c:pt>
                <c:pt idx="5">
                  <c:v>1.1994570878444493</c:v>
                </c:pt>
                <c:pt idx="6">
                  <c:v>2.9639215933840473</c:v>
                </c:pt>
                <c:pt idx="7">
                  <c:v>3.6804393800700734</c:v>
                </c:pt>
                <c:pt idx="8">
                  <c:v>8.8728259840282817</c:v>
                </c:pt>
                <c:pt idx="9">
                  <c:v>2.335784855276033</c:v>
                </c:pt>
                <c:pt idx="10">
                  <c:v>0.40402765064234081</c:v>
                </c:pt>
                <c:pt idx="11">
                  <c:v>1.0668855149774312</c:v>
                </c:pt>
                <c:pt idx="12">
                  <c:v>5.5301284681670406</c:v>
                </c:pt>
                <c:pt idx="13">
                  <c:v>1.6918657870648022</c:v>
                </c:pt>
                <c:pt idx="14">
                  <c:v>7.086266216344181</c:v>
                </c:pt>
                <c:pt idx="15">
                  <c:v>2.9039487389918248</c:v>
                </c:pt>
                <c:pt idx="16">
                  <c:v>0.65338846627316061</c:v>
                </c:pt>
                <c:pt idx="17">
                  <c:v>3.7972286228338752</c:v>
                </c:pt>
                <c:pt idx="18">
                  <c:v>4.4411476910451055</c:v>
                </c:pt>
                <c:pt idx="19">
                  <c:v>0.47031343707584988</c:v>
                </c:pt>
                <c:pt idx="20">
                  <c:v>1.9506960007575518</c:v>
                </c:pt>
                <c:pt idx="21">
                  <c:v>3.9487389918247531</c:v>
                </c:pt>
                <c:pt idx="22">
                  <c:v>3.0964931662510655</c:v>
                </c:pt>
                <c:pt idx="23">
                  <c:v>3.9455825258041095</c:v>
                </c:pt>
                <c:pt idx="24">
                  <c:v>0.28092547583725264</c:v>
                </c:pt>
                <c:pt idx="25">
                  <c:v>0.16413623307345096</c:v>
                </c:pt>
                <c:pt idx="26">
                  <c:v>1.4646002335784856</c:v>
                </c:pt>
                <c:pt idx="27">
                  <c:v>1.7928726997253874</c:v>
                </c:pt>
                <c:pt idx="28">
                  <c:v>3.390044506170891</c:v>
                </c:pt>
                <c:pt idx="29">
                  <c:v>13.547552160600992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F-45D7-A946-7F224FB72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88384"/>
        <c:axId val="93094272"/>
      </c:barChart>
      <c:catAx>
        <c:axId val="9308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094272"/>
        <c:crosses val="autoZero"/>
        <c:auto val="1"/>
        <c:lblAlgn val="ctr"/>
        <c:lblOffset val="100"/>
        <c:noMultiLvlLbl val="0"/>
      </c:catAx>
      <c:valAx>
        <c:axId val="9309427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93088384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13.6'!$C$6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/>
                        </a:solidFill>
                      </a:rPr>
                      <a:t>34 %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9A-4199-8113-8A9D43B0629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 algn="ctr" rtl="0">
                      <a:defRPr/>
                    </a:pPr>
                    <a:r>
                      <a:rPr lang="en-US"/>
                      <a:t>41 %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A-4199-8113-8A9D43B062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 algn="ctr" rtl="0">
                      <a:defRPr/>
                    </a:pPr>
                    <a:r>
                      <a:rPr lang="en-US"/>
                      <a:t>9 %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9A-4199-8113-8A9D43B062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 algn="ctr" rtl="0">
                      <a:defRPr/>
                    </a:pPr>
                    <a:r>
                      <a:rPr lang="en-US"/>
                      <a:t>5 %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9A-4199-8113-8A9D43B0629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13.6'!$B$7:$B$10</c:f>
              <c:strCache>
                <c:ptCount val="4"/>
                <c:pt idx="0">
                  <c:v>Professeur des écoles</c:v>
                </c:pt>
                <c:pt idx="1">
                  <c:v>Professeurs du second degré et personnels d'éducation</c:v>
                </c:pt>
                <c:pt idx="2">
                  <c:v>Personnels BIATSS</c:v>
                </c:pt>
                <c:pt idx="3">
                  <c:v>Personnels d'encadrement</c:v>
                </c:pt>
              </c:strCache>
            </c:strRef>
          </c:cat>
          <c:val>
            <c:numRef>
              <c:f>'Figure 13.6'!$C$7:$C$10</c:f>
              <c:numCache>
                <c:formatCode>#,##0</c:formatCode>
                <c:ptCount val="4"/>
                <c:pt idx="0">
                  <c:v>34</c:v>
                </c:pt>
                <c:pt idx="1">
                  <c:v>41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A-4199-8113-8A9D43B06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86112"/>
        <c:axId val="93523968"/>
      </c:barChart>
      <c:catAx>
        <c:axId val="8498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523968"/>
        <c:crosses val="autoZero"/>
        <c:auto val="1"/>
        <c:lblAlgn val="ctr"/>
        <c:lblOffset val="100"/>
        <c:noMultiLvlLbl val="0"/>
      </c:catAx>
      <c:valAx>
        <c:axId val="935239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4986112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657223</xdr:colOff>
      <xdr:row>4</xdr:row>
      <xdr:rowOff>114300</xdr:rowOff>
    </xdr:from>
    <xdr:to>
      <xdr:col>11</xdr:col>
      <xdr:colOff>465223</xdr:colOff>
      <xdr:row>21</xdr:row>
      <xdr:rowOff>137583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57150</xdr:rowOff>
    </xdr:from>
    <xdr:to>
      <xdr:col>12</xdr:col>
      <xdr:colOff>598573</xdr:colOff>
      <xdr:row>9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9524</xdr:rowOff>
    </xdr:from>
    <xdr:to>
      <xdr:col>11</xdr:col>
      <xdr:colOff>579525</xdr:colOff>
      <xdr:row>8</xdr:row>
      <xdr:rowOff>55190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0</xdr:rowOff>
    </xdr:from>
    <xdr:to>
      <xdr:col>7</xdr:col>
      <xdr:colOff>3637050</xdr:colOff>
      <xdr:row>21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645581</xdr:colOff>
      <xdr:row>2</xdr:row>
      <xdr:rowOff>88900</xdr:rowOff>
    </xdr:from>
    <xdr:to>
      <xdr:col>12</xdr:col>
      <xdr:colOff>453581</xdr:colOff>
      <xdr:row>14</xdr:row>
      <xdr:rowOff>143150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9526</xdr:rowOff>
    </xdr:from>
    <xdr:to>
      <xdr:col>13</xdr:col>
      <xdr:colOff>74084</xdr:colOff>
      <xdr:row>9</xdr:row>
      <xdr:rowOff>275109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DT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25"/>
  <sheetViews>
    <sheetView zoomScale="90" zoomScaleNormal="90" workbookViewId="0">
      <selection activeCell="M20" sqref="M20"/>
    </sheetView>
  </sheetViews>
  <sheetFormatPr baseColWidth="10" defaultRowHeight="13.2" x14ac:dyDescent="0.25"/>
  <cols>
    <col min="1" max="1" width="26.6640625" customWidth="1"/>
    <col min="2" max="2" width="14.88671875" customWidth="1"/>
    <col min="3" max="3" width="22.6640625" customWidth="1"/>
  </cols>
  <sheetData>
    <row r="1" spans="1:9" ht="15.6" x14ac:dyDescent="0.3">
      <c r="A1" s="147"/>
      <c r="B1" s="147"/>
      <c r="C1" s="147"/>
      <c r="D1" s="147"/>
      <c r="E1" s="147"/>
      <c r="F1" s="147"/>
      <c r="G1" s="147"/>
      <c r="H1" s="147"/>
      <c r="I1" s="147"/>
    </row>
    <row r="3" spans="1:9" ht="15.6" x14ac:dyDescent="0.25">
      <c r="G3" s="144" t="s">
        <v>227</v>
      </c>
    </row>
    <row r="13" spans="1:9" ht="13.8" thickBot="1" x14ac:dyDescent="0.3"/>
    <row r="14" spans="1:9" ht="58.2" thickBot="1" x14ac:dyDescent="0.3">
      <c r="B14" s="60"/>
      <c r="C14" s="61" t="s">
        <v>204</v>
      </c>
    </row>
    <row r="15" spans="1:9" ht="13.8" thickBot="1" x14ac:dyDescent="0.3">
      <c r="B15" s="52">
        <v>43770</v>
      </c>
      <c r="C15" s="56">
        <v>274</v>
      </c>
    </row>
    <row r="16" spans="1:9" ht="13.8" thickBot="1" x14ac:dyDescent="0.3">
      <c r="B16" s="53">
        <v>43831</v>
      </c>
      <c r="C16" s="57">
        <v>286</v>
      </c>
    </row>
    <row r="17" spans="1:5" ht="13.8" thickBot="1" x14ac:dyDescent="0.3">
      <c r="B17" s="54">
        <v>43952</v>
      </c>
      <c r="C17" s="58">
        <v>330</v>
      </c>
    </row>
    <row r="18" spans="1:5" ht="13.8" thickBot="1" x14ac:dyDescent="0.3">
      <c r="B18" s="53">
        <v>44013</v>
      </c>
      <c r="C18" s="57">
        <v>351</v>
      </c>
    </row>
    <row r="19" spans="1:5" ht="13.8" thickBot="1" x14ac:dyDescent="0.3">
      <c r="B19" s="55">
        <v>44166</v>
      </c>
      <c r="C19" s="59">
        <v>364</v>
      </c>
    </row>
    <row r="21" spans="1:5" x14ac:dyDescent="0.25">
      <c r="A21" s="44"/>
      <c r="B21" s="44"/>
    </row>
    <row r="25" spans="1:5" x14ac:dyDescent="0.25">
      <c r="E25" s="145" t="s">
        <v>225</v>
      </c>
    </row>
  </sheetData>
  <mergeCells count="1">
    <mergeCell ref="A1:I1"/>
  </mergeCells>
  <printOptions horizontalCentered="1" verticalCentere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4"/>
  <sheetViews>
    <sheetView tabSelected="1" zoomScale="80" zoomScaleNormal="80" workbookViewId="0">
      <selection activeCell="A2" sqref="A2"/>
    </sheetView>
  </sheetViews>
  <sheetFormatPr baseColWidth="10" defaultRowHeight="13.2" x14ac:dyDescent="0.25"/>
  <cols>
    <col min="1" max="1" width="13.33203125" customWidth="1"/>
    <col min="2" max="2" width="17.6640625" customWidth="1"/>
    <col min="3" max="3" width="19" customWidth="1"/>
    <col min="4" max="4" width="55.33203125" customWidth="1"/>
    <col min="5" max="5" width="31.44140625" customWidth="1"/>
    <col min="6" max="6" width="29.6640625" customWidth="1"/>
  </cols>
  <sheetData>
    <row r="1" spans="1:6" ht="15.6" x14ac:dyDescent="0.3">
      <c r="A1" s="143" t="s">
        <v>236</v>
      </c>
    </row>
    <row r="3" spans="1:6" ht="13.8" thickBot="1" x14ac:dyDescent="0.3"/>
    <row r="4" spans="1:6" ht="43.8" thickBot="1" x14ac:dyDescent="0.3">
      <c r="A4" s="74" t="s">
        <v>187</v>
      </c>
      <c r="B4" s="75" t="s">
        <v>188</v>
      </c>
      <c r="C4" s="76" t="s">
        <v>189</v>
      </c>
      <c r="D4" s="75" t="s">
        <v>190</v>
      </c>
      <c r="E4" s="75" t="s">
        <v>191</v>
      </c>
      <c r="F4" s="77" t="s">
        <v>192</v>
      </c>
    </row>
    <row r="5" spans="1:6" ht="13.8" thickBot="1" x14ac:dyDescent="0.3">
      <c r="A5" s="120">
        <v>1</v>
      </c>
      <c r="B5" s="124">
        <v>37</v>
      </c>
      <c r="C5" s="133" t="s">
        <v>193</v>
      </c>
      <c r="D5" s="142" t="s">
        <v>222</v>
      </c>
      <c r="E5" s="124" t="s">
        <v>194</v>
      </c>
      <c r="F5" s="127">
        <v>222</v>
      </c>
    </row>
    <row r="6" spans="1:6" ht="27" thickBot="1" x14ac:dyDescent="0.3">
      <c r="A6" s="121">
        <v>2</v>
      </c>
      <c r="B6" s="125">
        <v>75</v>
      </c>
      <c r="C6" s="134" t="s">
        <v>195</v>
      </c>
      <c r="D6" s="132" t="s">
        <v>196</v>
      </c>
      <c r="E6" s="130" t="s">
        <v>219</v>
      </c>
      <c r="F6" s="128">
        <v>450</v>
      </c>
    </row>
    <row r="7" spans="1:6" ht="40.200000000000003" thickBot="1" x14ac:dyDescent="0.3">
      <c r="A7" s="122">
        <v>3</v>
      </c>
      <c r="B7" s="126">
        <v>56</v>
      </c>
      <c r="C7" s="135" t="s">
        <v>197</v>
      </c>
      <c r="D7" s="141" t="s">
        <v>198</v>
      </c>
      <c r="E7" s="131" t="s">
        <v>220</v>
      </c>
      <c r="F7" s="129">
        <v>336</v>
      </c>
    </row>
    <row r="8" spans="1:6" ht="53.4" thickBot="1" x14ac:dyDescent="0.3">
      <c r="A8" s="121">
        <v>4</v>
      </c>
      <c r="B8" s="125">
        <v>49</v>
      </c>
      <c r="C8" s="134" t="s">
        <v>199</v>
      </c>
      <c r="D8" s="132" t="s">
        <v>200</v>
      </c>
      <c r="E8" s="130" t="s">
        <v>221</v>
      </c>
      <c r="F8" s="128">
        <v>392</v>
      </c>
    </row>
    <row r="9" spans="1:6" ht="13.8" thickBot="1" x14ac:dyDescent="0.3">
      <c r="A9" s="136" t="s">
        <v>149</v>
      </c>
      <c r="B9" s="137" t="s">
        <v>201</v>
      </c>
      <c r="C9" s="138"/>
      <c r="D9" s="139"/>
      <c r="E9" s="137"/>
      <c r="F9" s="140">
        <v>1400</v>
      </c>
    </row>
    <row r="11" spans="1:6" x14ac:dyDescent="0.25">
      <c r="A11" s="123" t="s">
        <v>202</v>
      </c>
    </row>
    <row r="12" spans="1:6" x14ac:dyDescent="0.25">
      <c r="A12" s="123" t="s">
        <v>203</v>
      </c>
    </row>
    <row r="14" spans="1:6" ht="18" x14ac:dyDescent="0.35">
      <c r="A14" s="72" t="s">
        <v>223</v>
      </c>
      <c r="B1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zoomScale="80" zoomScaleNormal="80" workbookViewId="0">
      <selection activeCell="A2" sqref="A2"/>
    </sheetView>
  </sheetViews>
  <sheetFormatPr baseColWidth="10" defaultRowHeight="13.2" x14ac:dyDescent="0.25"/>
  <cols>
    <col min="1" max="1" width="28.6640625" bestFit="1" customWidth="1"/>
    <col min="2" max="2" width="20.33203125" customWidth="1"/>
  </cols>
  <sheetData>
    <row r="1" spans="1:5" ht="15.6" x14ac:dyDescent="0.3">
      <c r="A1" s="147" t="s">
        <v>228</v>
      </c>
      <c r="B1" s="147"/>
      <c r="C1" s="147"/>
      <c r="D1" s="147"/>
    </row>
    <row r="2" spans="1:5" ht="13.8" thickBot="1" x14ac:dyDescent="0.3"/>
    <row r="3" spans="1:5" ht="72.599999999999994" thickBot="1" x14ac:dyDescent="0.3">
      <c r="A3" s="74" t="s">
        <v>146</v>
      </c>
      <c r="B3" s="75" t="s">
        <v>147</v>
      </c>
      <c r="C3" s="76" t="s">
        <v>148</v>
      </c>
      <c r="D3" s="77" t="s">
        <v>149</v>
      </c>
      <c r="E3" s="48"/>
    </row>
    <row r="4" spans="1:5" ht="13.8" thickBot="1" x14ac:dyDescent="0.3">
      <c r="A4" s="78" t="s">
        <v>150</v>
      </c>
      <c r="B4" s="79">
        <v>31</v>
      </c>
      <c r="C4" s="79">
        <v>2</v>
      </c>
      <c r="D4" s="80">
        <v>33</v>
      </c>
      <c r="E4" s="48"/>
    </row>
    <row r="5" spans="1:5" ht="13.8" thickBot="1" x14ac:dyDescent="0.3">
      <c r="A5" s="81" t="s">
        <v>151</v>
      </c>
      <c r="B5" s="49">
        <v>16</v>
      </c>
      <c r="C5" s="49">
        <v>1</v>
      </c>
      <c r="D5" s="82">
        <v>17</v>
      </c>
      <c r="E5" s="48"/>
    </row>
    <row r="6" spans="1:5" ht="13.8" thickBot="1" x14ac:dyDescent="0.3">
      <c r="A6" s="83" t="s">
        <v>152</v>
      </c>
      <c r="B6" s="50">
        <v>12</v>
      </c>
      <c r="C6" s="50">
        <v>0</v>
      </c>
      <c r="D6" s="84">
        <v>12</v>
      </c>
      <c r="E6" s="48"/>
    </row>
    <row r="7" spans="1:5" ht="13.8" thickBot="1" x14ac:dyDescent="0.3">
      <c r="A7" s="81" t="s">
        <v>154</v>
      </c>
      <c r="B7" s="49">
        <v>31</v>
      </c>
      <c r="C7" s="49">
        <v>2</v>
      </c>
      <c r="D7" s="82">
        <v>33</v>
      </c>
      <c r="E7" s="48"/>
    </row>
    <row r="8" spans="1:5" ht="13.8" thickBot="1" x14ac:dyDescent="0.3">
      <c r="A8" s="83" t="s">
        <v>155</v>
      </c>
      <c r="B8" s="50">
        <v>6</v>
      </c>
      <c r="C8" s="50">
        <v>1</v>
      </c>
      <c r="D8" s="84">
        <v>7</v>
      </c>
      <c r="E8" s="48"/>
    </row>
    <row r="9" spans="1:5" ht="13.8" thickBot="1" x14ac:dyDescent="0.3">
      <c r="A9" s="81" t="s">
        <v>156</v>
      </c>
      <c r="B9" s="49">
        <v>10</v>
      </c>
      <c r="C9" s="49">
        <v>1</v>
      </c>
      <c r="D9" s="82">
        <v>11</v>
      </c>
      <c r="E9" s="48"/>
    </row>
    <row r="10" spans="1:5" ht="13.8" thickBot="1" x14ac:dyDescent="0.3">
      <c r="A10" s="83" t="s">
        <v>157</v>
      </c>
      <c r="B10" s="50">
        <v>13</v>
      </c>
      <c r="C10" s="50">
        <v>0</v>
      </c>
      <c r="D10" s="84">
        <v>13</v>
      </c>
      <c r="E10" s="48"/>
    </row>
    <row r="11" spans="1:5" ht="13.8" thickBot="1" x14ac:dyDescent="0.3">
      <c r="A11" s="81" t="s">
        <v>158</v>
      </c>
      <c r="B11" s="49">
        <v>6</v>
      </c>
      <c r="C11" s="49">
        <v>0</v>
      </c>
      <c r="D11" s="82">
        <v>6</v>
      </c>
      <c r="E11" s="48"/>
    </row>
    <row r="12" spans="1:5" ht="13.8" thickBot="1" x14ac:dyDescent="0.3">
      <c r="A12" s="83" t="s">
        <v>159</v>
      </c>
      <c r="B12" s="50">
        <v>12</v>
      </c>
      <c r="C12" s="50">
        <v>0</v>
      </c>
      <c r="D12" s="84">
        <v>12</v>
      </c>
      <c r="E12" s="48"/>
    </row>
    <row r="13" spans="1:5" ht="13.8" thickBot="1" x14ac:dyDescent="0.3">
      <c r="A13" s="81" t="s">
        <v>160</v>
      </c>
      <c r="B13" s="49">
        <v>7</v>
      </c>
      <c r="C13" s="49">
        <v>0</v>
      </c>
      <c r="D13" s="82">
        <v>7</v>
      </c>
      <c r="E13" s="48"/>
    </row>
    <row r="14" spans="1:5" ht="13.8" thickBot="1" x14ac:dyDescent="0.3">
      <c r="A14" s="83" t="s">
        <v>161</v>
      </c>
      <c r="B14" s="50">
        <v>4</v>
      </c>
      <c r="C14" s="50">
        <v>0</v>
      </c>
      <c r="D14" s="84">
        <v>4</v>
      </c>
      <c r="E14" s="48"/>
    </row>
    <row r="15" spans="1:5" ht="13.8" thickBot="1" x14ac:dyDescent="0.3">
      <c r="A15" s="81" t="s">
        <v>162</v>
      </c>
      <c r="B15" s="49">
        <v>13</v>
      </c>
      <c r="C15" s="49">
        <v>2</v>
      </c>
      <c r="D15" s="82">
        <v>15</v>
      </c>
      <c r="E15" s="48"/>
    </row>
    <row r="16" spans="1:5" ht="13.8" thickBot="1" x14ac:dyDescent="0.3">
      <c r="A16" s="83" t="s">
        <v>163</v>
      </c>
      <c r="B16" s="50">
        <v>13</v>
      </c>
      <c r="C16" s="50">
        <v>0</v>
      </c>
      <c r="D16" s="84">
        <v>13</v>
      </c>
      <c r="E16" s="48"/>
    </row>
    <row r="17" spans="1:5" ht="13.8" thickBot="1" x14ac:dyDescent="0.3">
      <c r="A17" s="81" t="s">
        <v>164</v>
      </c>
      <c r="B17" s="49">
        <v>4</v>
      </c>
      <c r="C17" s="49">
        <v>3</v>
      </c>
      <c r="D17" s="82">
        <v>7</v>
      </c>
      <c r="E17" s="48"/>
    </row>
    <row r="18" spans="1:5" ht="13.8" thickBot="1" x14ac:dyDescent="0.3">
      <c r="A18" s="83" t="s">
        <v>165</v>
      </c>
      <c r="B18" s="50">
        <v>19</v>
      </c>
      <c r="C18" s="50">
        <v>6</v>
      </c>
      <c r="D18" s="84">
        <v>25</v>
      </c>
      <c r="E18" s="48"/>
    </row>
    <row r="19" spans="1:5" ht="13.8" thickBot="1" x14ac:dyDescent="0.3">
      <c r="A19" s="81" t="s">
        <v>166</v>
      </c>
      <c r="B19" s="49">
        <v>10</v>
      </c>
      <c r="C19" s="49">
        <v>1</v>
      </c>
      <c r="D19" s="82">
        <v>11</v>
      </c>
      <c r="E19" s="48"/>
    </row>
    <row r="20" spans="1:5" ht="13.8" thickBot="1" x14ac:dyDescent="0.3">
      <c r="A20" s="83" t="s">
        <v>167</v>
      </c>
      <c r="B20" s="50">
        <v>6</v>
      </c>
      <c r="C20" s="50">
        <v>2</v>
      </c>
      <c r="D20" s="84">
        <v>8</v>
      </c>
      <c r="E20" s="48"/>
    </row>
    <row r="21" spans="1:5" ht="13.8" thickBot="1" x14ac:dyDescent="0.3">
      <c r="A21" s="81" t="s">
        <v>168</v>
      </c>
      <c r="B21" s="49">
        <v>7</v>
      </c>
      <c r="C21" s="49">
        <v>1</v>
      </c>
      <c r="D21" s="82">
        <v>8</v>
      </c>
      <c r="E21" s="48"/>
    </row>
    <row r="22" spans="1:5" ht="13.8" thickBot="1" x14ac:dyDescent="0.3">
      <c r="A22" s="83" t="s">
        <v>169</v>
      </c>
      <c r="B22" s="50">
        <v>6</v>
      </c>
      <c r="C22" s="50">
        <v>2</v>
      </c>
      <c r="D22" s="84">
        <v>8</v>
      </c>
      <c r="E22" s="48"/>
    </row>
    <row r="23" spans="1:5" ht="13.8" thickBot="1" x14ac:dyDescent="0.3">
      <c r="A23" s="81" t="s">
        <v>170</v>
      </c>
      <c r="B23" s="49">
        <v>19</v>
      </c>
      <c r="C23" s="49">
        <v>2</v>
      </c>
      <c r="D23" s="82">
        <v>21</v>
      </c>
      <c r="E23" s="48"/>
    </row>
    <row r="24" spans="1:5" ht="13.8" thickBot="1" x14ac:dyDescent="0.3">
      <c r="A24" s="83" t="s">
        <v>171</v>
      </c>
      <c r="B24" s="50">
        <v>7</v>
      </c>
      <c r="C24" s="50">
        <v>2</v>
      </c>
      <c r="D24" s="84">
        <v>9</v>
      </c>
      <c r="E24" s="48"/>
    </row>
    <row r="25" spans="1:5" ht="13.8" thickBot="1" x14ac:dyDescent="0.3">
      <c r="A25" s="81" t="s">
        <v>172</v>
      </c>
      <c r="B25" s="49">
        <v>25</v>
      </c>
      <c r="C25" s="49">
        <v>3</v>
      </c>
      <c r="D25" s="82">
        <v>28</v>
      </c>
      <c r="E25" s="48"/>
    </row>
    <row r="26" spans="1:5" ht="13.8" thickBot="1" x14ac:dyDescent="0.3">
      <c r="A26" s="83" t="s">
        <v>173</v>
      </c>
      <c r="B26" s="50">
        <v>6</v>
      </c>
      <c r="C26" s="50">
        <v>3</v>
      </c>
      <c r="D26" s="84">
        <v>9</v>
      </c>
      <c r="E26" s="48"/>
    </row>
    <row r="27" spans="1:5" ht="13.8" thickBot="1" x14ac:dyDescent="0.3">
      <c r="A27" s="81" t="s">
        <v>174</v>
      </c>
      <c r="B27" s="49">
        <v>6</v>
      </c>
      <c r="C27" s="49">
        <v>2</v>
      </c>
      <c r="D27" s="82">
        <v>8</v>
      </c>
      <c r="E27" s="48"/>
    </row>
    <row r="28" spans="1:5" ht="13.8" thickBot="1" x14ac:dyDescent="0.3">
      <c r="A28" s="83" t="s">
        <v>175</v>
      </c>
      <c r="B28" s="50">
        <v>18</v>
      </c>
      <c r="C28" s="50">
        <v>2</v>
      </c>
      <c r="D28" s="84">
        <v>20</v>
      </c>
      <c r="E28" s="48"/>
    </row>
    <row r="29" spans="1:5" ht="15" thickBot="1" x14ac:dyDescent="0.35">
      <c r="A29" s="85" t="s">
        <v>205</v>
      </c>
      <c r="B29" s="51">
        <v>307</v>
      </c>
      <c r="C29" s="51">
        <v>37</v>
      </c>
      <c r="D29" s="86">
        <v>344</v>
      </c>
      <c r="E29" s="48"/>
    </row>
    <row r="30" spans="1:5" ht="13.8" thickBot="1" x14ac:dyDescent="0.3">
      <c r="A30" s="81" t="s">
        <v>176</v>
      </c>
      <c r="B30" s="49">
        <v>5</v>
      </c>
      <c r="C30" s="49">
        <v>1</v>
      </c>
      <c r="D30" s="82">
        <v>6</v>
      </c>
      <c r="E30" s="48"/>
    </row>
    <row r="31" spans="1:5" ht="13.8" thickBot="1" x14ac:dyDescent="0.3">
      <c r="A31" s="83" t="s">
        <v>177</v>
      </c>
      <c r="B31" s="50">
        <v>1</v>
      </c>
      <c r="C31" s="50">
        <v>1</v>
      </c>
      <c r="D31" s="84">
        <v>2</v>
      </c>
      <c r="E31" s="48"/>
    </row>
    <row r="32" spans="1:5" ht="13.8" thickBot="1" x14ac:dyDescent="0.3">
      <c r="A32" s="81" t="s">
        <v>178</v>
      </c>
      <c r="B32" s="49">
        <v>7</v>
      </c>
      <c r="C32" s="49">
        <v>1</v>
      </c>
      <c r="D32" s="82">
        <v>8</v>
      </c>
      <c r="E32" s="48"/>
    </row>
    <row r="33" spans="1:5" ht="13.8" thickBot="1" x14ac:dyDescent="0.3">
      <c r="A33" s="83" t="s">
        <v>179</v>
      </c>
      <c r="B33" s="50">
        <v>1</v>
      </c>
      <c r="C33" s="50" t="s">
        <v>153</v>
      </c>
      <c r="D33" s="84">
        <v>1</v>
      </c>
      <c r="E33" s="48"/>
    </row>
    <row r="34" spans="1:5" ht="13.8" thickBot="1" x14ac:dyDescent="0.3">
      <c r="A34" s="81" t="s">
        <v>180</v>
      </c>
      <c r="B34" s="49">
        <v>3</v>
      </c>
      <c r="C34" s="49" t="s">
        <v>153</v>
      </c>
      <c r="D34" s="82">
        <v>3</v>
      </c>
      <c r="E34" s="48"/>
    </row>
    <row r="35" spans="1:5" ht="15" thickBot="1" x14ac:dyDescent="0.35">
      <c r="A35" s="85" t="s">
        <v>206</v>
      </c>
      <c r="B35" s="51">
        <v>17</v>
      </c>
      <c r="C35" s="51">
        <v>3</v>
      </c>
      <c r="D35" s="86">
        <v>20</v>
      </c>
      <c r="E35" s="48"/>
    </row>
    <row r="36" spans="1:5" ht="13.8" thickBot="1" x14ac:dyDescent="0.3">
      <c r="A36" s="87" t="s">
        <v>181</v>
      </c>
      <c r="B36" s="88">
        <v>324</v>
      </c>
      <c r="C36" s="88">
        <v>40</v>
      </c>
      <c r="D36" s="89">
        <v>364</v>
      </c>
      <c r="E36" s="48"/>
    </row>
    <row r="38" spans="1:5" ht="18" x14ac:dyDescent="0.35">
      <c r="A38" s="72" t="s">
        <v>209</v>
      </c>
    </row>
  </sheetData>
  <mergeCells count="1">
    <mergeCell ref="A1:D1"/>
  </mergeCells>
  <printOptions horizontalCentered="1" verticalCentere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1"/>
  <sheetViews>
    <sheetView zoomScale="90" zoomScaleNormal="90" workbookViewId="0">
      <selection activeCell="G3" sqref="G3"/>
    </sheetView>
  </sheetViews>
  <sheetFormatPr baseColWidth="10" defaultRowHeight="13.2" x14ac:dyDescent="0.25"/>
  <cols>
    <col min="1" max="1" width="15" customWidth="1"/>
    <col min="2" max="2" width="19" customWidth="1"/>
    <col min="3" max="3" width="14.88671875" customWidth="1"/>
  </cols>
  <sheetData>
    <row r="1" spans="1:7" ht="15.6" x14ac:dyDescent="0.3">
      <c r="A1" s="147"/>
      <c r="B1" s="147"/>
      <c r="C1" s="147"/>
      <c r="D1" s="147"/>
    </row>
    <row r="2" spans="1:7" ht="16.2" thickBot="1" x14ac:dyDescent="0.3">
      <c r="G2" s="144" t="s">
        <v>229</v>
      </c>
    </row>
    <row r="3" spans="1:7" ht="58.2" thickBot="1" x14ac:dyDescent="0.3">
      <c r="B3" s="62" t="s">
        <v>207</v>
      </c>
      <c r="C3" s="63" t="s">
        <v>208</v>
      </c>
    </row>
    <row r="4" spans="1:7" ht="45" customHeight="1" thickBot="1" x14ac:dyDescent="0.3">
      <c r="B4" s="68" t="s">
        <v>123</v>
      </c>
      <c r="C4" s="64">
        <v>58</v>
      </c>
    </row>
    <row r="5" spans="1:7" ht="41.25" customHeight="1" thickBot="1" x14ac:dyDescent="0.3">
      <c r="B5" s="69" t="s">
        <v>125</v>
      </c>
      <c r="C5" s="65">
        <v>13</v>
      </c>
    </row>
    <row r="6" spans="1:7" ht="41.25" customHeight="1" thickBot="1" x14ac:dyDescent="0.3">
      <c r="B6" s="70" t="s">
        <v>124</v>
      </c>
      <c r="C6" s="66">
        <v>19</v>
      </c>
    </row>
    <row r="7" spans="1:7" ht="54" customHeight="1" thickBot="1" x14ac:dyDescent="0.3">
      <c r="B7" s="71" t="s">
        <v>126</v>
      </c>
      <c r="C7" s="67">
        <v>10</v>
      </c>
    </row>
    <row r="11" spans="1:7" x14ac:dyDescent="0.25">
      <c r="F11" s="145" t="s">
        <v>226</v>
      </c>
    </row>
  </sheetData>
  <mergeCells count="1">
    <mergeCell ref="A1:D1"/>
  </mergeCells>
  <printOptions horizontalCentered="1" verticalCentere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8"/>
  <sheetViews>
    <sheetView zoomScale="80" zoomScaleNormal="80" workbookViewId="0">
      <selection activeCell="A2" sqref="A2"/>
    </sheetView>
  </sheetViews>
  <sheetFormatPr baseColWidth="10" defaultRowHeight="13.2" x14ac:dyDescent="0.25"/>
  <cols>
    <col min="1" max="1" width="28" customWidth="1"/>
    <col min="2" max="2" width="17.6640625" customWidth="1"/>
  </cols>
  <sheetData>
    <row r="1" spans="1:3" ht="15.6" x14ac:dyDescent="0.25">
      <c r="A1" s="73" t="s">
        <v>230</v>
      </c>
      <c r="B1" s="73"/>
    </row>
    <row r="2" spans="1:3" ht="13.8" thickBot="1" x14ac:dyDescent="0.3"/>
    <row r="3" spans="1:3" ht="43.8" thickBot="1" x14ac:dyDescent="0.3">
      <c r="A3" s="90" t="s">
        <v>146</v>
      </c>
      <c r="B3" s="91" t="s">
        <v>183</v>
      </c>
      <c r="C3" s="48"/>
    </row>
    <row r="4" spans="1:3" ht="13.8" thickBot="1" x14ac:dyDescent="0.3">
      <c r="A4" s="92" t="s">
        <v>150</v>
      </c>
      <c r="B4" s="93">
        <v>24</v>
      </c>
      <c r="C4" s="48"/>
    </row>
    <row r="5" spans="1:3" ht="13.8" thickBot="1" x14ac:dyDescent="0.3">
      <c r="A5" s="81" t="s">
        <v>151</v>
      </c>
      <c r="B5" s="94">
        <v>42</v>
      </c>
      <c r="C5" s="48"/>
    </row>
    <row r="6" spans="1:3" ht="13.8" thickBot="1" x14ac:dyDescent="0.3">
      <c r="A6" s="83" t="s">
        <v>152</v>
      </c>
      <c r="B6" s="95">
        <v>100</v>
      </c>
      <c r="C6" s="48"/>
    </row>
    <row r="7" spans="1:3" ht="13.8" thickBot="1" x14ac:dyDescent="0.3">
      <c r="A7" s="81" t="s">
        <v>154</v>
      </c>
      <c r="B7" s="94">
        <v>23</v>
      </c>
      <c r="C7" s="48"/>
    </row>
    <row r="8" spans="1:3" ht="13.8" thickBot="1" x14ac:dyDescent="0.3">
      <c r="A8" s="83" t="s">
        <v>155</v>
      </c>
      <c r="B8" s="95">
        <v>20</v>
      </c>
      <c r="C8" s="48"/>
    </row>
    <row r="9" spans="1:3" ht="13.8" thickBot="1" x14ac:dyDescent="0.3">
      <c r="A9" s="81" t="s">
        <v>156</v>
      </c>
      <c r="B9" s="94">
        <v>25</v>
      </c>
      <c r="C9" s="48"/>
    </row>
    <row r="10" spans="1:3" ht="13.8" thickBot="1" x14ac:dyDescent="0.3">
      <c r="A10" s="83" t="s">
        <v>157</v>
      </c>
      <c r="B10" s="95">
        <v>51</v>
      </c>
      <c r="C10" s="48"/>
    </row>
    <row r="11" spans="1:3" ht="13.8" thickBot="1" x14ac:dyDescent="0.3">
      <c r="A11" s="81" t="s">
        <v>158</v>
      </c>
      <c r="B11" s="94">
        <v>100</v>
      </c>
      <c r="C11" s="48"/>
    </row>
    <row r="12" spans="1:3" ht="13.8" thickBot="1" x14ac:dyDescent="0.3">
      <c r="A12" s="83" t="s">
        <v>159</v>
      </c>
      <c r="B12" s="95">
        <v>84</v>
      </c>
      <c r="C12" s="48"/>
    </row>
    <row r="13" spans="1:3" ht="13.8" thickBot="1" x14ac:dyDescent="0.3">
      <c r="A13" s="81" t="s">
        <v>160</v>
      </c>
      <c r="B13" s="94">
        <v>100</v>
      </c>
      <c r="C13" s="48"/>
    </row>
    <row r="14" spans="1:3" ht="13.8" thickBot="1" x14ac:dyDescent="0.3">
      <c r="A14" s="83" t="s">
        <v>161</v>
      </c>
      <c r="B14" s="95">
        <v>95</v>
      </c>
      <c r="C14" s="48"/>
    </row>
    <row r="15" spans="1:3" ht="13.8" thickBot="1" x14ac:dyDescent="0.3">
      <c r="A15" s="81" t="s">
        <v>162</v>
      </c>
      <c r="B15" s="94">
        <v>69</v>
      </c>
      <c r="C15" s="48"/>
    </row>
    <row r="16" spans="1:3" ht="13.8" thickBot="1" x14ac:dyDescent="0.3">
      <c r="A16" s="83" t="s">
        <v>163</v>
      </c>
      <c r="B16" s="95">
        <v>100</v>
      </c>
      <c r="C16" s="48"/>
    </row>
    <row r="17" spans="1:3" ht="13.8" thickBot="1" x14ac:dyDescent="0.3">
      <c r="A17" s="81" t="s">
        <v>164</v>
      </c>
      <c r="B17" s="94">
        <v>100</v>
      </c>
      <c r="C17" s="48"/>
    </row>
    <row r="18" spans="1:3" ht="13.8" thickBot="1" x14ac:dyDescent="0.3">
      <c r="A18" s="83" t="s">
        <v>165</v>
      </c>
      <c r="B18" s="95">
        <v>10</v>
      </c>
      <c r="C18" s="48"/>
    </row>
    <row r="19" spans="1:3" ht="13.8" thickBot="1" x14ac:dyDescent="0.3">
      <c r="A19" s="81" t="s">
        <v>166</v>
      </c>
      <c r="B19" s="94">
        <v>64</v>
      </c>
      <c r="C19" s="48"/>
    </row>
    <row r="20" spans="1:3" ht="13.8" thickBot="1" x14ac:dyDescent="0.3">
      <c r="A20" s="83" t="s">
        <v>167</v>
      </c>
      <c r="B20" s="95">
        <v>100</v>
      </c>
      <c r="C20" s="48"/>
    </row>
    <row r="21" spans="1:3" ht="13.8" thickBot="1" x14ac:dyDescent="0.3">
      <c r="A21" s="81" t="s">
        <v>168</v>
      </c>
      <c r="B21" s="94">
        <v>100</v>
      </c>
      <c r="C21" s="48"/>
    </row>
    <row r="22" spans="1:3" ht="13.8" thickBot="1" x14ac:dyDescent="0.3">
      <c r="A22" s="83" t="s">
        <v>169</v>
      </c>
      <c r="B22" s="95">
        <v>83</v>
      </c>
      <c r="C22" s="48"/>
    </row>
    <row r="23" spans="1:3" ht="13.8" thickBot="1" x14ac:dyDescent="0.3">
      <c r="A23" s="81" t="s">
        <v>170</v>
      </c>
      <c r="B23" s="94">
        <v>12</v>
      </c>
      <c r="C23" s="48"/>
    </row>
    <row r="24" spans="1:3" ht="13.8" thickBot="1" x14ac:dyDescent="0.3">
      <c r="A24" s="83" t="s">
        <v>171</v>
      </c>
      <c r="B24" s="95">
        <v>18</v>
      </c>
      <c r="C24" s="48"/>
    </row>
    <row r="25" spans="1:3" ht="13.8" thickBot="1" x14ac:dyDescent="0.3">
      <c r="A25" s="81" t="s">
        <v>172</v>
      </c>
      <c r="B25" s="94">
        <v>23</v>
      </c>
      <c r="C25" s="48"/>
    </row>
    <row r="26" spans="1:3" ht="13.8" thickBot="1" x14ac:dyDescent="0.3">
      <c r="A26" s="83" t="s">
        <v>173</v>
      </c>
      <c r="B26" s="95">
        <v>96</v>
      </c>
      <c r="C26" s="48"/>
    </row>
    <row r="27" spans="1:3" ht="13.8" thickBot="1" x14ac:dyDescent="0.3">
      <c r="A27" s="81" t="s">
        <v>174</v>
      </c>
      <c r="B27" s="94">
        <v>100</v>
      </c>
      <c r="C27" s="48"/>
    </row>
    <row r="28" spans="1:3" ht="13.8" thickBot="1" x14ac:dyDescent="0.3">
      <c r="A28" s="83" t="s">
        <v>175</v>
      </c>
      <c r="B28" s="95">
        <v>53</v>
      </c>
      <c r="C28" s="48"/>
    </row>
    <row r="29" spans="1:3" ht="15" thickBot="1" x14ac:dyDescent="0.3">
      <c r="A29" s="85" t="s">
        <v>205</v>
      </c>
      <c r="B29" s="96">
        <v>64</v>
      </c>
      <c r="C29" s="48"/>
    </row>
    <row r="30" spans="1:3" ht="13.8" thickBot="1" x14ac:dyDescent="0.3">
      <c r="A30" s="81" t="s">
        <v>176</v>
      </c>
      <c r="B30" s="94">
        <v>84</v>
      </c>
      <c r="C30" s="48"/>
    </row>
    <row r="31" spans="1:3" ht="13.8" thickBot="1" x14ac:dyDescent="0.3">
      <c r="A31" s="83" t="s">
        <v>177</v>
      </c>
      <c r="B31" s="95">
        <v>100</v>
      </c>
      <c r="C31" s="48"/>
    </row>
    <row r="32" spans="1:3" ht="13.8" thickBot="1" x14ac:dyDescent="0.3">
      <c r="A32" s="81" t="s">
        <v>178</v>
      </c>
      <c r="B32" s="94">
        <v>31</v>
      </c>
      <c r="C32" s="48"/>
    </row>
    <row r="33" spans="1:3" ht="13.8" thickBot="1" x14ac:dyDescent="0.3">
      <c r="A33" s="83" t="s">
        <v>179</v>
      </c>
      <c r="B33" s="95">
        <v>100</v>
      </c>
      <c r="C33" s="48"/>
    </row>
    <row r="34" spans="1:3" ht="13.8" thickBot="1" x14ac:dyDescent="0.3">
      <c r="A34" s="81" t="s">
        <v>180</v>
      </c>
      <c r="B34" s="94">
        <v>100</v>
      </c>
      <c r="C34" s="48"/>
    </row>
    <row r="35" spans="1:3" ht="15" thickBot="1" x14ac:dyDescent="0.3">
      <c r="A35" s="85" t="s">
        <v>206</v>
      </c>
      <c r="B35" s="96">
        <v>83</v>
      </c>
      <c r="C35" s="48"/>
    </row>
    <row r="36" spans="1:3" ht="13.8" thickBot="1" x14ac:dyDescent="0.3">
      <c r="A36" s="87" t="s">
        <v>184</v>
      </c>
      <c r="B36" s="97">
        <v>67</v>
      </c>
      <c r="C36" s="48"/>
    </row>
    <row r="38" spans="1:3" ht="18" x14ac:dyDescent="0.35">
      <c r="A38" s="72" t="s">
        <v>209</v>
      </c>
    </row>
  </sheetData>
  <printOptions horizontalCentered="1" vertic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G15"/>
  <sheetViews>
    <sheetView zoomScale="90" zoomScaleNormal="90" workbookViewId="0">
      <selection activeCell="G3" sqref="G3"/>
    </sheetView>
  </sheetViews>
  <sheetFormatPr baseColWidth="10" defaultRowHeight="13.2" x14ac:dyDescent="0.25"/>
  <cols>
    <col min="1" max="1" width="14.33203125" customWidth="1"/>
    <col min="2" max="2" width="16.109375" customWidth="1"/>
    <col min="4" max="4" width="29.109375" customWidth="1"/>
  </cols>
  <sheetData>
    <row r="2" spans="2:7" ht="14.4" thickBot="1" x14ac:dyDescent="0.3">
      <c r="G2" s="146" t="s">
        <v>231</v>
      </c>
    </row>
    <row r="3" spans="2:7" ht="72.599999999999994" thickBot="1" x14ac:dyDescent="0.3">
      <c r="B3" s="62" t="s">
        <v>210</v>
      </c>
      <c r="C3" s="63" t="s">
        <v>145</v>
      </c>
    </row>
    <row r="4" spans="2:7" ht="13.8" thickBot="1" x14ac:dyDescent="0.3">
      <c r="B4" s="68" t="s">
        <v>7</v>
      </c>
      <c r="C4" s="64">
        <v>18</v>
      </c>
    </row>
    <row r="5" spans="2:7" ht="13.8" thickBot="1" x14ac:dyDescent="0.3">
      <c r="B5" s="69" t="s">
        <v>4</v>
      </c>
      <c r="C5" s="65">
        <v>32</v>
      </c>
    </row>
    <row r="6" spans="2:7" ht="34.799999999999997" thickBot="1" x14ac:dyDescent="0.3">
      <c r="B6" s="70" t="s">
        <v>211</v>
      </c>
      <c r="C6" s="66">
        <v>48</v>
      </c>
    </row>
    <row r="7" spans="2:7" ht="34.799999999999997" thickBot="1" x14ac:dyDescent="0.3">
      <c r="B7" s="71" t="s">
        <v>212</v>
      </c>
      <c r="C7" s="67">
        <v>2</v>
      </c>
    </row>
    <row r="15" spans="2:7" x14ac:dyDescent="0.25">
      <c r="E15" s="145" t="s">
        <v>225</v>
      </c>
    </row>
  </sheetData>
  <printOptions horizontalCentered="1" verticalCentere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F23"/>
  <sheetViews>
    <sheetView zoomScale="90" zoomScaleNormal="90" workbookViewId="0">
      <selection activeCell="F2" sqref="F2"/>
    </sheetView>
  </sheetViews>
  <sheetFormatPr baseColWidth="10" defaultRowHeight="13.2" x14ac:dyDescent="0.25"/>
  <cols>
    <col min="1" max="1" width="16.109375" customWidth="1"/>
    <col min="2" max="2" width="20" customWidth="1"/>
    <col min="3" max="3" width="31.88671875" customWidth="1"/>
    <col min="8" max="8" width="118.5546875" customWidth="1"/>
  </cols>
  <sheetData>
    <row r="1" spans="2:6" ht="13.8" x14ac:dyDescent="0.25">
      <c r="F1" s="146" t="s">
        <v>232</v>
      </c>
    </row>
    <row r="2" spans="2:6" ht="13.8" thickBot="1" x14ac:dyDescent="0.3"/>
    <row r="3" spans="2:6" ht="21" customHeight="1" thickBot="1" x14ac:dyDescent="0.3">
      <c r="B3" s="98"/>
      <c r="C3" s="99" t="s">
        <v>213</v>
      </c>
    </row>
    <row r="4" spans="2:6" ht="13.8" thickBot="1" x14ac:dyDescent="0.3">
      <c r="B4" s="103">
        <v>43770</v>
      </c>
      <c r="C4" s="100">
        <v>3004</v>
      </c>
    </row>
    <row r="5" spans="2:6" ht="13.8" thickBot="1" x14ac:dyDescent="0.3">
      <c r="B5" s="104">
        <v>43831</v>
      </c>
      <c r="C5" s="101">
        <v>8100</v>
      </c>
    </row>
    <row r="6" spans="2:6" ht="13.8" thickBot="1" x14ac:dyDescent="0.3">
      <c r="B6" s="104">
        <v>44013</v>
      </c>
      <c r="C6" s="101">
        <v>24000</v>
      </c>
    </row>
    <row r="7" spans="2:6" ht="13.8" thickBot="1" x14ac:dyDescent="0.3">
      <c r="B7" s="105">
        <v>44166</v>
      </c>
      <c r="C7" s="102">
        <v>31681</v>
      </c>
    </row>
    <row r="23" spans="5:5" x14ac:dyDescent="0.25">
      <c r="E23" s="145" t="s">
        <v>225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8"/>
  <sheetViews>
    <sheetView zoomScale="80" zoomScaleNormal="80" workbookViewId="0">
      <selection activeCell="A2" sqref="A2"/>
    </sheetView>
  </sheetViews>
  <sheetFormatPr baseColWidth="10" defaultRowHeight="13.2" x14ac:dyDescent="0.25"/>
  <cols>
    <col min="1" max="1" width="29" customWidth="1"/>
    <col min="2" max="2" width="17.6640625" customWidth="1"/>
    <col min="3" max="3" width="14.33203125" customWidth="1"/>
  </cols>
  <sheetData>
    <row r="1" spans="1:4" ht="15.6" x14ac:dyDescent="0.25">
      <c r="A1" s="73" t="s">
        <v>233</v>
      </c>
    </row>
    <row r="2" spans="1:4" ht="13.8" thickBot="1" x14ac:dyDescent="0.3"/>
    <row r="3" spans="1:4" ht="72.599999999999994" thickBot="1" x14ac:dyDescent="0.3">
      <c r="A3" s="74" t="s">
        <v>146</v>
      </c>
      <c r="B3" s="75" t="s">
        <v>214</v>
      </c>
      <c r="C3" s="77" t="s">
        <v>185</v>
      </c>
      <c r="D3" s="48"/>
    </row>
    <row r="4" spans="1:4" ht="13.8" thickBot="1" x14ac:dyDescent="0.3">
      <c r="A4" s="106" t="s">
        <v>150</v>
      </c>
      <c r="B4" s="79">
        <v>472</v>
      </c>
      <c r="C4" s="112">
        <f>B4*100/$B$36</f>
        <v>1.4898519617436319</v>
      </c>
      <c r="D4" s="48"/>
    </row>
    <row r="5" spans="1:4" ht="13.8" thickBot="1" x14ac:dyDescent="0.3">
      <c r="A5" s="107" t="s">
        <v>151</v>
      </c>
      <c r="B5" s="49">
        <v>3986</v>
      </c>
      <c r="C5" s="113">
        <f t="shared" ref="C5:C36" si="0">B5*100/$B$36</f>
        <v>12.581673558284145</v>
      </c>
      <c r="D5" s="48"/>
    </row>
    <row r="6" spans="1:4" ht="13.8" thickBot="1" x14ac:dyDescent="0.3">
      <c r="A6" s="108" t="s">
        <v>152</v>
      </c>
      <c r="B6" s="50">
        <v>1183</v>
      </c>
      <c r="C6" s="114">
        <f t="shared" si="0"/>
        <v>3.7340993024210096</v>
      </c>
      <c r="D6" s="48"/>
    </row>
    <row r="7" spans="1:4" ht="13.8" thickBot="1" x14ac:dyDescent="0.3">
      <c r="A7" s="107" t="s">
        <v>154</v>
      </c>
      <c r="B7" s="49">
        <v>145</v>
      </c>
      <c r="C7" s="113">
        <f t="shared" si="0"/>
        <v>0.45768757299327673</v>
      </c>
      <c r="D7" s="48"/>
    </row>
    <row r="8" spans="1:4" ht="13.8" thickBot="1" x14ac:dyDescent="0.3">
      <c r="A8" s="108" t="s">
        <v>155</v>
      </c>
      <c r="B8" s="50">
        <v>335</v>
      </c>
      <c r="C8" s="114">
        <f t="shared" si="0"/>
        <v>1.0574161169155014</v>
      </c>
      <c r="D8" s="48"/>
    </row>
    <row r="9" spans="1:4" ht="13.8" thickBot="1" x14ac:dyDescent="0.3">
      <c r="A9" s="107" t="s">
        <v>156</v>
      </c>
      <c r="B9" s="49">
        <v>380</v>
      </c>
      <c r="C9" s="113">
        <f t="shared" si="0"/>
        <v>1.1994570878444493</v>
      </c>
      <c r="D9" s="48"/>
    </row>
    <row r="10" spans="1:4" ht="13.8" thickBot="1" x14ac:dyDescent="0.3">
      <c r="A10" s="108" t="s">
        <v>157</v>
      </c>
      <c r="B10" s="50">
        <v>939</v>
      </c>
      <c r="C10" s="114">
        <f t="shared" si="0"/>
        <v>2.9639215933840473</v>
      </c>
      <c r="D10" s="48"/>
    </row>
    <row r="11" spans="1:4" ht="13.8" thickBot="1" x14ac:dyDescent="0.3">
      <c r="A11" s="107" t="s">
        <v>158</v>
      </c>
      <c r="B11" s="49">
        <v>1166</v>
      </c>
      <c r="C11" s="113">
        <f t="shared" si="0"/>
        <v>3.6804393800700734</v>
      </c>
      <c r="D11" s="48"/>
    </row>
    <row r="12" spans="1:4" ht="13.8" thickBot="1" x14ac:dyDescent="0.3">
      <c r="A12" s="108" t="s">
        <v>159</v>
      </c>
      <c r="B12" s="50">
        <v>2811</v>
      </c>
      <c r="C12" s="114">
        <f t="shared" si="0"/>
        <v>8.8728259840282817</v>
      </c>
      <c r="D12" s="48"/>
    </row>
    <row r="13" spans="1:4" ht="13.8" thickBot="1" x14ac:dyDescent="0.3">
      <c r="A13" s="107" t="s">
        <v>160</v>
      </c>
      <c r="B13" s="49">
        <v>1752</v>
      </c>
      <c r="C13" s="113">
        <f t="shared" si="0"/>
        <v>5.5301284681670406</v>
      </c>
      <c r="D13" s="48"/>
    </row>
    <row r="14" spans="1:4" ht="13.8" thickBot="1" x14ac:dyDescent="0.3">
      <c r="A14" s="108" t="s">
        <v>161</v>
      </c>
      <c r="B14" s="50">
        <v>536</v>
      </c>
      <c r="C14" s="114">
        <f t="shared" si="0"/>
        <v>1.6918657870648022</v>
      </c>
      <c r="D14" s="48"/>
    </row>
    <row r="15" spans="1:4" ht="13.8" thickBot="1" x14ac:dyDescent="0.3">
      <c r="A15" s="107" t="s">
        <v>162</v>
      </c>
      <c r="B15" s="49">
        <v>2245</v>
      </c>
      <c r="C15" s="113">
        <f t="shared" si="0"/>
        <v>7.086266216344181</v>
      </c>
      <c r="D15" s="48"/>
    </row>
    <row r="16" spans="1:4" ht="13.8" thickBot="1" x14ac:dyDescent="0.3">
      <c r="A16" s="108" t="s">
        <v>163</v>
      </c>
      <c r="B16" s="50">
        <v>1203</v>
      </c>
      <c r="C16" s="114">
        <f t="shared" si="0"/>
        <v>3.7972286228338752</v>
      </c>
      <c r="D16" s="48"/>
    </row>
    <row r="17" spans="1:4" ht="13.8" thickBot="1" x14ac:dyDescent="0.3">
      <c r="A17" s="107" t="s">
        <v>164</v>
      </c>
      <c r="B17" s="49">
        <v>1407</v>
      </c>
      <c r="C17" s="113">
        <f t="shared" si="0"/>
        <v>4.4411476910451055</v>
      </c>
      <c r="D17" s="48"/>
    </row>
    <row r="18" spans="1:4" ht="13.8" thickBot="1" x14ac:dyDescent="0.3">
      <c r="A18" s="108" t="s">
        <v>165</v>
      </c>
      <c r="B18" s="50">
        <v>149</v>
      </c>
      <c r="C18" s="114">
        <f t="shared" si="0"/>
        <v>0.47031343707584988</v>
      </c>
      <c r="D18" s="48"/>
    </row>
    <row r="19" spans="1:4" ht="13.8" thickBot="1" x14ac:dyDescent="0.3">
      <c r="A19" s="107" t="s">
        <v>166</v>
      </c>
      <c r="B19" s="49">
        <v>618</v>
      </c>
      <c r="C19" s="113">
        <f t="shared" si="0"/>
        <v>1.9506960007575518</v>
      </c>
      <c r="D19" s="48"/>
    </row>
    <row r="20" spans="1:4" ht="13.8" thickBot="1" x14ac:dyDescent="0.3">
      <c r="A20" s="108" t="s">
        <v>167</v>
      </c>
      <c r="B20" s="50">
        <v>1251</v>
      </c>
      <c r="C20" s="114">
        <f t="shared" si="0"/>
        <v>3.9487389918247531</v>
      </c>
      <c r="D20" s="48"/>
    </row>
    <row r="21" spans="1:4" ht="13.8" thickBot="1" x14ac:dyDescent="0.3">
      <c r="A21" s="107" t="s">
        <v>168</v>
      </c>
      <c r="B21" s="49">
        <v>981</v>
      </c>
      <c r="C21" s="113">
        <f t="shared" si="0"/>
        <v>3.0964931662510655</v>
      </c>
      <c r="D21" s="48"/>
    </row>
    <row r="22" spans="1:4" ht="13.8" thickBot="1" x14ac:dyDescent="0.3">
      <c r="A22" s="108" t="s">
        <v>169</v>
      </c>
      <c r="B22" s="50">
        <v>1250</v>
      </c>
      <c r="C22" s="114">
        <f t="shared" si="0"/>
        <v>3.9455825258041095</v>
      </c>
      <c r="D22" s="48"/>
    </row>
    <row r="23" spans="1:4" ht="13.8" thickBot="1" x14ac:dyDescent="0.3">
      <c r="A23" s="107" t="s">
        <v>170</v>
      </c>
      <c r="B23" s="49">
        <v>89</v>
      </c>
      <c r="C23" s="113">
        <f t="shared" si="0"/>
        <v>0.28092547583725264</v>
      </c>
      <c r="D23" s="48"/>
    </row>
    <row r="24" spans="1:4" ht="13.8" thickBot="1" x14ac:dyDescent="0.3">
      <c r="A24" s="108" t="s">
        <v>171</v>
      </c>
      <c r="B24" s="50">
        <v>52</v>
      </c>
      <c r="C24" s="114">
        <f t="shared" si="0"/>
        <v>0.16413623307345096</v>
      </c>
      <c r="D24" s="48"/>
    </row>
    <row r="25" spans="1:4" ht="13.8" thickBot="1" x14ac:dyDescent="0.3">
      <c r="A25" s="107" t="s">
        <v>172</v>
      </c>
      <c r="B25" s="49">
        <v>464</v>
      </c>
      <c r="C25" s="113">
        <f t="shared" si="0"/>
        <v>1.4646002335784856</v>
      </c>
      <c r="D25" s="48"/>
    </row>
    <row r="26" spans="1:4" ht="13.8" thickBot="1" x14ac:dyDescent="0.3">
      <c r="A26" s="108" t="s">
        <v>173</v>
      </c>
      <c r="B26" s="50">
        <v>568</v>
      </c>
      <c r="C26" s="114">
        <f t="shared" si="0"/>
        <v>1.7928726997253874</v>
      </c>
      <c r="D26" s="48"/>
    </row>
    <row r="27" spans="1:4" ht="13.8" thickBot="1" x14ac:dyDescent="0.3">
      <c r="A27" s="107" t="s">
        <v>174</v>
      </c>
      <c r="B27" s="49">
        <v>1074</v>
      </c>
      <c r="C27" s="113">
        <f t="shared" si="0"/>
        <v>3.390044506170891</v>
      </c>
      <c r="D27" s="48"/>
    </row>
    <row r="28" spans="1:4" ht="13.8" thickBot="1" x14ac:dyDescent="0.3">
      <c r="A28" s="108" t="s">
        <v>175</v>
      </c>
      <c r="B28" s="50">
        <v>4292</v>
      </c>
      <c r="C28" s="114">
        <f t="shared" si="0"/>
        <v>13.547552160600992</v>
      </c>
      <c r="D28" s="48"/>
    </row>
    <row r="29" spans="1:4" ht="15" thickBot="1" x14ac:dyDescent="0.35">
      <c r="A29" s="109" t="s">
        <v>205</v>
      </c>
      <c r="B29" s="51">
        <v>29348</v>
      </c>
      <c r="C29" s="115">
        <f t="shared" si="0"/>
        <v>92.635964773839206</v>
      </c>
      <c r="D29" s="48"/>
    </row>
    <row r="30" spans="1:4" ht="13.8" thickBot="1" x14ac:dyDescent="0.3">
      <c r="A30" s="107" t="s">
        <v>176</v>
      </c>
      <c r="B30" s="49">
        <v>740</v>
      </c>
      <c r="C30" s="113">
        <f t="shared" si="0"/>
        <v>2.335784855276033</v>
      </c>
      <c r="D30" s="48"/>
    </row>
    <row r="31" spans="1:4" ht="13.8" thickBot="1" x14ac:dyDescent="0.3">
      <c r="A31" s="108" t="s">
        <v>177</v>
      </c>
      <c r="B31" s="50">
        <v>128</v>
      </c>
      <c r="C31" s="114">
        <f t="shared" si="0"/>
        <v>0.40402765064234081</v>
      </c>
      <c r="D31" s="48"/>
    </row>
    <row r="32" spans="1:4" ht="13.8" thickBot="1" x14ac:dyDescent="0.3">
      <c r="A32" s="107" t="s">
        <v>178</v>
      </c>
      <c r="B32" s="49">
        <v>920</v>
      </c>
      <c r="C32" s="113">
        <f t="shared" si="0"/>
        <v>2.9039487389918248</v>
      </c>
      <c r="D32" s="48"/>
    </row>
    <row r="33" spans="1:4" ht="13.8" thickBot="1" x14ac:dyDescent="0.3">
      <c r="A33" s="108" t="s">
        <v>179</v>
      </c>
      <c r="B33" s="50">
        <v>207</v>
      </c>
      <c r="C33" s="114">
        <f t="shared" si="0"/>
        <v>0.65338846627316061</v>
      </c>
      <c r="D33" s="48"/>
    </row>
    <row r="34" spans="1:4" ht="13.8" thickBot="1" x14ac:dyDescent="0.3">
      <c r="A34" s="107" t="s">
        <v>180</v>
      </c>
      <c r="B34" s="49">
        <v>338</v>
      </c>
      <c r="C34" s="113">
        <f t="shared" si="0"/>
        <v>1.0668855149774312</v>
      </c>
      <c r="D34" s="48"/>
    </row>
    <row r="35" spans="1:4" ht="15" thickBot="1" x14ac:dyDescent="0.35">
      <c r="A35" s="109" t="s">
        <v>206</v>
      </c>
      <c r="B35" s="51">
        <v>2333</v>
      </c>
      <c r="C35" s="115">
        <f t="shared" si="0"/>
        <v>7.36403522616079</v>
      </c>
      <c r="D35" s="48"/>
    </row>
    <row r="36" spans="1:4" ht="13.8" thickBot="1" x14ac:dyDescent="0.3">
      <c r="A36" s="110" t="s">
        <v>181</v>
      </c>
      <c r="B36" s="88">
        <v>31681</v>
      </c>
      <c r="C36" s="116">
        <f t="shared" si="0"/>
        <v>100</v>
      </c>
      <c r="D36" s="48"/>
    </row>
    <row r="38" spans="1:4" ht="18" x14ac:dyDescent="0.35">
      <c r="A38" s="72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G400"/>
  <sheetViews>
    <sheetView zoomScale="90" zoomScaleNormal="90" workbookViewId="0">
      <selection activeCell="G3" sqref="G3"/>
    </sheetView>
  </sheetViews>
  <sheetFormatPr baseColWidth="10" defaultRowHeight="13.2" x14ac:dyDescent="0.25"/>
  <cols>
    <col min="1" max="1" width="15.33203125" customWidth="1"/>
    <col min="2" max="2" width="18.33203125" customWidth="1"/>
    <col min="3" max="3" width="16.33203125" customWidth="1"/>
  </cols>
  <sheetData>
    <row r="2" spans="2:7" ht="14.4" thickBot="1" x14ac:dyDescent="0.3">
      <c r="G2" s="146" t="s">
        <v>234</v>
      </c>
    </row>
    <row r="3" spans="2:7" ht="58.2" thickBot="1" x14ac:dyDescent="0.3">
      <c r="B3" s="74" t="s">
        <v>146</v>
      </c>
      <c r="C3" s="77" t="s">
        <v>185</v>
      </c>
    </row>
    <row r="4" spans="2:7" ht="13.8" thickBot="1" x14ac:dyDescent="0.3">
      <c r="B4" s="106" t="s">
        <v>150</v>
      </c>
      <c r="C4" s="112">
        <v>1.4898519617436319</v>
      </c>
    </row>
    <row r="5" spans="2:7" ht="13.8" thickBot="1" x14ac:dyDescent="0.3">
      <c r="B5" s="107" t="s">
        <v>151</v>
      </c>
      <c r="C5" s="113">
        <v>12.581673558284145</v>
      </c>
    </row>
    <row r="6" spans="2:7" ht="13.8" thickBot="1" x14ac:dyDescent="0.3">
      <c r="B6" s="108" t="s">
        <v>152</v>
      </c>
      <c r="C6" s="114">
        <v>3.7340993024210096</v>
      </c>
    </row>
    <row r="7" spans="2:7" ht="13.8" thickBot="1" x14ac:dyDescent="0.3">
      <c r="B7" s="107" t="s">
        <v>154</v>
      </c>
      <c r="C7" s="113">
        <v>0.45768757299327673</v>
      </c>
    </row>
    <row r="8" spans="2:7" ht="13.8" thickBot="1" x14ac:dyDescent="0.3">
      <c r="B8" s="108" t="s">
        <v>155</v>
      </c>
      <c r="C8" s="114">
        <v>1.0574161169155014</v>
      </c>
    </row>
    <row r="9" spans="2:7" ht="13.8" thickBot="1" x14ac:dyDescent="0.3">
      <c r="B9" s="107" t="s">
        <v>156</v>
      </c>
      <c r="C9" s="113">
        <v>1.1994570878444493</v>
      </c>
    </row>
    <row r="10" spans="2:7" ht="13.8" thickBot="1" x14ac:dyDescent="0.3">
      <c r="B10" s="108" t="s">
        <v>157</v>
      </c>
      <c r="C10" s="114">
        <v>2.9639215933840473</v>
      </c>
    </row>
    <row r="11" spans="2:7" ht="13.8" thickBot="1" x14ac:dyDescent="0.3">
      <c r="B11" s="107" t="s">
        <v>158</v>
      </c>
      <c r="C11" s="113">
        <v>3.6804393800700734</v>
      </c>
    </row>
    <row r="12" spans="2:7" ht="13.8" thickBot="1" x14ac:dyDescent="0.3">
      <c r="B12" s="108" t="s">
        <v>159</v>
      </c>
      <c r="C12" s="114">
        <v>8.8728259840282817</v>
      </c>
    </row>
    <row r="13" spans="2:7" ht="13.8" thickBot="1" x14ac:dyDescent="0.3">
      <c r="B13" s="107" t="s">
        <v>176</v>
      </c>
      <c r="C13" s="113">
        <v>2.335784855276033</v>
      </c>
    </row>
    <row r="14" spans="2:7" ht="13.8" thickBot="1" x14ac:dyDescent="0.3">
      <c r="B14" s="108" t="s">
        <v>177</v>
      </c>
      <c r="C14" s="114">
        <v>0.40402765064234081</v>
      </c>
    </row>
    <row r="15" spans="2:7" ht="13.8" thickBot="1" x14ac:dyDescent="0.3">
      <c r="B15" s="107" t="s">
        <v>180</v>
      </c>
      <c r="C15" s="113">
        <v>1.0668855149774312</v>
      </c>
    </row>
    <row r="16" spans="2:7" ht="13.8" thickBot="1" x14ac:dyDescent="0.3">
      <c r="B16" s="108" t="s">
        <v>160</v>
      </c>
      <c r="C16" s="114">
        <v>5.5301284681670406</v>
      </c>
    </row>
    <row r="17" spans="2:6" ht="13.8" thickBot="1" x14ac:dyDescent="0.3">
      <c r="B17" s="107" t="s">
        <v>161</v>
      </c>
      <c r="C17" s="113">
        <v>1.6918657870648022</v>
      </c>
    </row>
    <row r="18" spans="2:6" ht="13.8" thickBot="1" x14ac:dyDescent="0.3">
      <c r="B18" s="108" t="s">
        <v>162</v>
      </c>
      <c r="C18" s="114">
        <v>7.086266216344181</v>
      </c>
    </row>
    <row r="19" spans="2:6" ht="13.8" thickBot="1" x14ac:dyDescent="0.3">
      <c r="B19" s="107" t="s">
        <v>178</v>
      </c>
      <c r="C19" s="113">
        <v>2.9039487389918248</v>
      </c>
    </row>
    <row r="20" spans="2:6" ht="13.8" thickBot="1" x14ac:dyDescent="0.3">
      <c r="B20" s="108" t="s">
        <v>179</v>
      </c>
      <c r="C20" s="114">
        <v>0.65338846627316061</v>
      </c>
    </row>
    <row r="21" spans="2:6" ht="13.8" thickBot="1" x14ac:dyDescent="0.3">
      <c r="B21" s="107" t="s">
        <v>163</v>
      </c>
      <c r="C21" s="113">
        <v>3.7972286228338752</v>
      </c>
    </row>
    <row r="22" spans="2:6" ht="13.8" thickBot="1" x14ac:dyDescent="0.3">
      <c r="B22" s="108" t="s">
        <v>164</v>
      </c>
      <c r="C22" s="114">
        <v>4.4411476910451055</v>
      </c>
    </row>
    <row r="23" spans="2:6" ht="13.8" thickBot="1" x14ac:dyDescent="0.3">
      <c r="B23" s="107" t="s">
        <v>165</v>
      </c>
      <c r="C23" s="113">
        <v>0.47031343707584988</v>
      </c>
    </row>
    <row r="24" spans="2:6" ht="13.8" thickBot="1" x14ac:dyDescent="0.3">
      <c r="B24" s="108" t="s">
        <v>166</v>
      </c>
      <c r="C24" s="114">
        <v>1.9506960007575518</v>
      </c>
    </row>
    <row r="25" spans="2:6" ht="13.8" thickBot="1" x14ac:dyDescent="0.3">
      <c r="B25" s="107" t="s">
        <v>167</v>
      </c>
      <c r="C25" s="113">
        <v>3.9487389918247531</v>
      </c>
    </row>
    <row r="26" spans="2:6" ht="13.8" thickBot="1" x14ac:dyDescent="0.3">
      <c r="B26" s="108" t="s">
        <v>168</v>
      </c>
      <c r="C26" s="114">
        <v>3.0964931662510655</v>
      </c>
    </row>
    <row r="27" spans="2:6" ht="13.8" thickBot="1" x14ac:dyDescent="0.3">
      <c r="B27" s="107" t="s">
        <v>169</v>
      </c>
      <c r="C27" s="113">
        <v>3.9455825258041095</v>
      </c>
      <c r="F27" s="145" t="s">
        <v>225</v>
      </c>
    </row>
    <row r="28" spans="2:6" ht="13.8" thickBot="1" x14ac:dyDescent="0.3">
      <c r="B28" s="108" t="s">
        <v>170</v>
      </c>
      <c r="C28" s="114">
        <v>0.28092547583725264</v>
      </c>
    </row>
    <row r="29" spans="2:6" ht="13.8" thickBot="1" x14ac:dyDescent="0.3">
      <c r="B29" s="107" t="s">
        <v>171</v>
      </c>
      <c r="C29" s="113">
        <v>0.16413623307345096</v>
      </c>
    </row>
    <row r="30" spans="2:6" ht="13.8" thickBot="1" x14ac:dyDescent="0.3">
      <c r="B30" s="108" t="s">
        <v>172</v>
      </c>
      <c r="C30" s="114">
        <v>1.4646002335784856</v>
      </c>
    </row>
    <row r="31" spans="2:6" ht="13.8" thickBot="1" x14ac:dyDescent="0.3">
      <c r="B31" s="107" t="s">
        <v>173</v>
      </c>
      <c r="C31" s="113">
        <v>1.7928726997253874</v>
      </c>
    </row>
    <row r="32" spans="2:6" ht="13.8" thickBot="1" x14ac:dyDescent="0.3">
      <c r="B32" s="108" t="s">
        <v>174</v>
      </c>
      <c r="C32" s="114">
        <v>3.390044506170891</v>
      </c>
    </row>
    <row r="33" spans="2:3" ht="13.8" thickBot="1" x14ac:dyDescent="0.3">
      <c r="B33" s="107" t="s">
        <v>175</v>
      </c>
      <c r="C33" s="113">
        <v>13.547552160600992</v>
      </c>
    </row>
    <row r="34" spans="2:3" ht="13.8" thickBot="1" x14ac:dyDescent="0.3">
      <c r="B34" s="110" t="s">
        <v>181</v>
      </c>
      <c r="C34" s="111" t="s">
        <v>186</v>
      </c>
    </row>
    <row r="51" spans="1:4" ht="17.399999999999999" x14ac:dyDescent="0.3">
      <c r="A51" s="45" t="s">
        <v>182</v>
      </c>
    </row>
    <row r="53" spans="1:4" ht="26.4" x14ac:dyDescent="0.25">
      <c r="A53" s="188"/>
      <c r="B53" s="189"/>
      <c r="C53" s="47" t="s">
        <v>0</v>
      </c>
      <c r="D53" s="192" t="s">
        <v>145</v>
      </c>
    </row>
    <row r="54" spans="1:4" ht="45.6" x14ac:dyDescent="0.25">
      <c r="A54" s="188"/>
      <c r="B54" s="190"/>
      <c r="C54" s="38" t="s">
        <v>127</v>
      </c>
      <c r="D54" s="193"/>
    </row>
    <row r="55" spans="1:4" ht="12.75" customHeight="1" x14ac:dyDescent="0.25">
      <c r="A55" s="188"/>
      <c r="B55" s="191"/>
      <c r="C55" s="46"/>
      <c r="D55" s="194"/>
    </row>
    <row r="56" spans="1:4" ht="13.5" customHeight="1" thickBot="1" x14ac:dyDescent="0.3">
      <c r="A56" s="195" t="s">
        <v>141</v>
      </c>
      <c r="B56" s="197"/>
      <c r="C56" s="35"/>
      <c r="D56" s="200">
        <f>(C56+C57+C58+C67+C70+C74+C76+C77+C84)/C400</f>
        <v>1.4898519617436318E-2</v>
      </c>
    </row>
    <row r="57" spans="1:4" ht="13.5" customHeight="1" thickBot="1" x14ac:dyDescent="0.3">
      <c r="A57" s="195"/>
      <c r="B57" s="198"/>
      <c r="C57" s="34">
        <v>67</v>
      </c>
      <c r="D57" s="152"/>
    </row>
    <row r="58" spans="1:4" ht="13.5" customHeight="1" thickBot="1" x14ac:dyDescent="0.3">
      <c r="A58" s="195"/>
      <c r="B58" s="198"/>
      <c r="C58" s="201">
        <v>57</v>
      </c>
      <c r="D58" s="152"/>
    </row>
    <row r="59" spans="1:4" ht="13.5" customHeight="1" thickBot="1" x14ac:dyDescent="0.3">
      <c r="A59" s="195"/>
      <c r="B59" s="198"/>
      <c r="C59" s="202"/>
      <c r="D59" s="152"/>
    </row>
    <row r="60" spans="1:4" ht="13.5" customHeight="1" thickBot="1" x14ac:dyDescent="0.3">
      <c r="A60" s="195"/>
      <c r="B60" s="198"/>
      <c r="C60" s="202"/>
      <c r="D60" s="152"/>
    </row>
    <row r="61" spans="1:4" ht="13.5" customHeight="1" thickBot="1" x14ac:dyDescent="0.3">
      <c r="A61" s="195"/>
      <c r="B61" s="198"/>
      <c r="C61" s="202"/>
      <c r="D61" s="152"/>
    </row>
    <row r="62" spans="1:4" ht="13.5" customHeight="1" thickBot="1" x14ac:dyDescent="0.3">
      <c r="A62" s="195"/>
      <c r="B62" s="198"/>
      <c r="C62" s="202"/>
      <c r="D62" s="152"/>
    </row>
    <row r="63" spans="1:4" ht="13.5" customHeight="1" thickBot="1" x14ac:dyDescent="0.3">
      <c r="A63" s="195"/>
      <c r="B63" s="198"/>
      <c r="C63" s="202"/>
      <c r="D63" s="152"/>
    </row>
    <row r="64" spans="1:4" ht="13.5" customHeight="1" thickBot="1" x14ac:dyDescent="0.3">
      <c r="A64" s="195"/>
      <c r="B64" s="198"/>
      <c r="C64" s="202"/>
      <c r="D64" s="152"/>
    </row>
    <row r="65" spans="1:4" ht="13.5" customHeight="1" thickBot="1" x14ac:dyDescent="0.3">
      <c r="A65" s="195"/>
      <c r="B65" s="198"/>
      <c r="C65" s="202"/>
      <c r="D65" s="152"/>
    </row>
    <row r="66" spans="1:4" ht="13.5" customHeight="1" thickBot="1" x14ac:dyDescent="0.3">
      <c r="A66" s="195"/>
      <c r="B66" s="198"/>
      <c r="C66" s="203"/>
      <c r="D66" s="152"/>
    </row>
    <row r="67" spans="1:4" ht="13.5" customHeight="1" thickBot="1" x14ac:dyDescent="0.3">
      <c r="A67" s="195"/>
      <c r="B67" s="198"/>
      <c r="C67" s="179">
        <v>107</v>
      </c>
      <c r="D67" s="152"/>
    </row>
    <row r="68" spans="1:4" ht="13.5" customHeight="1" thickBot="1" x14ac:dyDescent="0.3">
      <c r="A68" s="195"/>
      <c r="B68" s="198"/>
      <c r="C68" s="162"/>
      <c r="D68" s="152"/>
    </row>
    <row r="69" spans="1:4" ht="13.5" customHeight="1" thickBot="1" x14ac:dyDescent="0.3">
      <c r="A69" s="195"/>
      <c r="B69" s="199"/>
      <c r="C69" s="180"/>
      <c r="D69" s="152"/>
    </row>
    <row r="70" spans="1:4" ht="13.5" customHeight="1" thickBot="1" x14ac:dyDescent="0.3">
      <c r="A70" s="195"/>
      <c r="B70" s="153" t="s">
        <v>142</v>
      </c>
      <c r="C70" s="179">
        <v>73</v>
      </c>
      <c r="D70" s="152"/>
    </row>
    <row r="71" spans="1:4" ht="13.8" thickBot="1" x14ac:dyDescent="0.3">
      <c r="A71" s="195"/>
      <c r="B71" s="160"/>
      <c r="C71" s="162"/>
      <c r="D71" s="152"/>
    </row>
    <row r="72" spans="1:4" ht="13.8" thickBot="1" x14ac:dyDescent="0.3">
      <c r="A72" s="195"/>
      <c r="B72" s="160"/>
      <c r="C72" s="162"/>
      <c r="D72" s="152"/>
    </row>
    <row r="73" spans="1:4" ht="13.8" thickBot="1" x14ac:dyDescent="0.3">
      <c r="A73" s="195"/>
      <c r="B73" s="154"/>
      <c r="C73" s="180"/>
      <c r="D73" s="152"/>
    </row>
    <row r="74" spans="1:4" ht="13.5" customHeight="1" thickBot="1" x14ac:dyDescent="0.3">
      <c r="A74" s="195"/>
      <c r="B74" s="153" t="s">
        <v>122</v>
      </c>
      <c r="C74" s="179"/>
      <c r="D74" s="152"/>
    </row>
    <row r="75" spans="1:4" ht="13.8" thickBot="1" x14ac:dyDescent="0.3">
      <c r="A75" s="195"/>
      <c r="B75" s="154"/>
      <c r="C75" s="180"/>
      <c r="D75" s="152"/>
    </row>
    <row r="76" spans="1:4" ht="13.5" customHeight="1" thickBot="1" x14ac:dyDescent="0.3">
      <c r="A76" s="195"/>
      <c r="B76" s="153" t="s">
        <v>143</v>
      </c>
      <c r="C76" s="32">
        <v>33</v>
      </c>
      <c r="D76" s="152"/>
    </row>
    <row r="77" spans="1:4" ht="13.8" thickBot="1" x14ac:dyDescent="0.3">
      <c r="A77" s="195"/>
      <c r="B77" s="160"/>
      <c r="C77" s="179">
        <v>135</v>
      </c>
      <c r="D77" s="152"/>
    </row>
    <row r="78" spans="1:4" ht="13.8" thickBot="1" x14ac:dyDescent="0.3">
      <c r="A78" s="195"/>
      <c r="B78" s="160"/>
      <c r="C78" s="162"/>
      <c r="D78" s="152"/>
    </row>
    <row r="79" spans="1:4" ht="13.8" thickBot="1" x14ac:dyDescent="0.3">
      <c r="A79" s="195"/>
      <c r="B79" s="160"/>
      <c r="C79" s="162"/>
      <c r="D79" s="152"/>
    </row>
    <row r="80" spans="1:4" ht="13.8" thickBot="1" x14ac:dyDescent="0.3">
      <c r="A80" s="195"/>
      <c r="B80" s="160"/>
      <c r="C80" s="162"/>
      <c r="D80" s="152"/>
    </row>
    <row r="81" spans="1:4" ht="13.8" thickBot="1" x14ac:dyDescent="0.3">
      <c r="A81" s="195"/>
      <c r="B81" s="160"/>
      <c r="C81" s="162"/>
      <c r="D81" s="152"/>
    </row>
    <row r="82" spans="1:4" ht="13.8" thickBot="1" x14ac:dyDescent="0.3">
      <c r="A82" s="195"/>
      <c r="B82" s="160"/>
      <c r="C82" s="162"/>
      <c r="D82" s="152"/>
    </row>
    <row r="83" spans="1:4" ht="13.8" thickBot="1" x14ac:dyDescent="0.3">
      <c r="A83" s="195"/>
      <c r="B83" s="154"/>
      <c r="C83" s="180"/>
      <c r="D83" s="152"/>
    </row>
    <row r="84" spans="1:4" ht="13.5" customHeight="1" thickBot="1" x14ac:dyDescent="0.3">
      <c r="A84" s="195"/>
      <c r="B84" s="153" t="s">
        <v>1</v>
      </c>
      <c r="C84" s="179"/>
      <c r="D84" s="152"/>
    </row>
    <row r="85" spans="1:4" ht="13.8" thickBot="1" x14ac:dyDescent="0.3">
      <c r="A85" s="195"/>
      <c r="B85" s="160"/>
      <c r="C85" s="162"/>
      <c r="D85" s="152"/>
    </row>
    <row r="86" spans="1:4" ht="13.8" thickBot="1" x14ac:dyDescent="0.3">
      <c r="A86" s="196"/>
      <c r="B86" s="164"/>
      <c r="C86" s="163"/>
      <c r="D86" s="152"/>
    </row>
    <row r="87" spans="1:4" ht="13.8" thickBot="1" x14ac:dyDescent="0.3">
      <c r="A87" s="155" t="s">
        <v>2</v>
      </c>
      <c r="B87" s="159" t="s">
        <v>3</v>
      </c>
      <c r="C87" s="31">
        <v>196</v>
      </c>
      <c r="D87" s="152">
        <f>(C87+C88+C89+C90+C91+C92+C93+C94+C95+C96+C97+C98+C99+C100+C101+C102)/C400</f>
        <v>0.12581673558284145</v>
      </c>
    </row>
    <row r="88" spans="1:4" ht="13.8" thickBot="1" x14ac:dyDescent="0.3">
      <c r="A88" s="156"/>
      <c r="B88" s="160"/>
      <c r="C88" s="32">
        <v>500</v>
      </c>
      <c r="D88" s="152"/>
    </row>
    <row r="89" spans="1:4" ht="13.8" thickBot="1" x14ac:dyDescent="0.3">
      <c r="A89" s="156"/>
      <c r="B89" s="154"/>
      <c r="C89" s="32">
        <v>1690</v>
      </c>
      <c r="D89" s="152"/>
    </row>
    <row r="90" spans="1:4" ht="13.8" thickBot="1" x14ac:dyDescent="0.3">
      <c r="A90" s="156"/>
      <c r="B90" s="153" t="s">
        <v>5</v>
      </c>
      <c r="C90" s="32">
        <v>218</v>
      </c>
      <c r="D90" s="152"/>
    </row>
    <row r="91" spans="1:4" ht="13.8" thickBot="1" x14ac:dyDescent="0.3">
      <c r="A91" s="156"/>
      <c r="B91" s="160"/>
      <c r="C91" s="32">
        <v>300</v>
      </c>
      <c r="D91" s="152"/>
    </row>
    <row r="92" spans="1:4" ht="13.8" thickBot="1" x14ac:dyDescent="0.3">
      <c r="A92" s="156"/>
      <c r="B92" s="160"/>
      <c r="C92" s="32">
        <v>300</v>
      </c>
      <c r="D92" s="152"/>
    </row>
    <row r="93" spans="1:4" ht="13.8" thickBot="1" x14ac:dyDescent="0.3">
      <c r="A93" s="156"/>
      <c r="B93" s="154"/>
      <c r="C93" s="32">
        <v>450</v>
      </c>
      <c r="D93" s="152"/>
    </row>
    <row r="94" spans="1:4" ht="13.8" thickBot="1" x14ac:dyDescent="0.3">
      <c r="A94" s="156"/>
      <c r="B94" s="153" t="s">
        <v>6</v>
      </c>
      <c r="C94" s="32">
        <v>176</v>
      </c>
      <c r="D94" s="152"/>
    </row>
    <row r="95" spans="1:4" ht="13.8" thickBot="1" x14ac:dyDescent="0.3">
      <c r="A95" s="156"/>
      <c r="B95" s="160"/>
      <c r="C95" s="32">
        <v>42</v>
      </c>
      <c r="D95" s="152"/>
    </row>
    <row r="96" spans="1:4" ht="13.8" thickBot="1" x14ac:dyDescent="0.3">
      <c r="A96" s="156"/>
      <c r="B96" s="160"/>
      <c r="C96" s="32">
        <v>104</v>
      </c>
      <c r="D96" s="152"/>
    </row>
    <row r="97" spans="1:4" ht="13.8" thickBot="1" x14ac:dyDescent="0.3">
      <c r="A97" s="156"/>
      <c r="B97" s="160"/>
      <c r="C97" s="32">
        <v>10</v>
      </c>
      <c r="D97" s="152"/>
    </row>
    <row r="98" spans="1:4" ht="13.8" thickBot="1" x14ac:dyDescent="0.3">
      <c r="A98" s="156"/>
      <c r="B98" s="160"/>
      <c r="C98" s="32"/>
      <c r="D98" s="152"/>
    </row>
    <row r="99" spans="1:4" ht="13.8" thickBot="1" x14ac:dyDescent="0.3">
      <c r="A99" s="156"/>
      <c r="B99" s="160"/>
      <c r="C99" s="32"/>
      <c r="D99" s="152"/>
    </row>
    <row r="100" spans="1:4" ht="13.8" thickBot="1" x14ac:dyDescent="0.3">
      <c r="A100" s="156"/>
      <c r="B100" s="160"/>
      <c r="C100" s="32"/>
      <c r="D100" s="152"/>
    </row>
    <row r="101" spans="1:4" ht="13.8" thickBot="1" x14ac:dyDescent="0.3">
      <c r="A101" s="156"/>
      <c r="B101" s="160"/>
      <c r="C101" s="32"/>
      <c r="D101" s="152"/>
    </row>
    <row r="102" spans="1:4" ht="13.8" thickBot="1" x14ac:dyDescent="0.3">
      <c r="A102" s="158"/>
      <c r="B102" s="164"/>
      <c r="C102" s="33"/>
      <c r="D102" s="152"/>
    </row>
    <row r="103" spans="1:4" ht="13.8" thickBot="1" x14ac:dyDescent="0.3">
      <c r="A103" s="176" t="s">
        <v>8</v>
      </c>
      <c r="B103" s="28"/>
      <c r="C103" s="36"/>
      <c r="D103" s="152">
        <f>(C103+C104+C105+C106+C107+C108+C109+C110+C111+C112+C113+C114)/C400</f>
        <v>3.7340993024210095E-2</v>
      </c>
    </row>
    <row r="104" spans="1:4" ht="13.8" thickBot="1" x14ac:dyDescent="0.3">
      <c r="A104" s="177"/>
      <c r="B104" s="160" t="s">
        <v>9</v>
      </c>
      <c r="C104" s="26">
        <v>253</v>
      </c>
      <c r="D104" s="152"/>
    </row>
    <row r="105" spans="1:4" ht="13.8" thickBot="1" x14ac:dyDescent="0.3">
      <c r="A105" s="177"/>
      <c r="B105" s="160"/>
      <c r="C105" s="32">
        <v>47</v>
      </c>
      <c r="D105" s="152"/>
    </row>
    <row r="106" spans="1:4" ht="13.8" thickBot="1" x14ac:dyDescent="0.3">
      <c r="A106" s="177"/>
      <c r="B106" s="160"/>
      <c r="C106" s="32">
        <v>69</v>
      </c>
      <c r="D106" s="152"/>
    </row>
    <row r="107" spans="1:4" ht="13.8" thickBot="1" x14ac:dyDescent="0.3">
      <c r="A107" s="177"/>
      <c r="B107" s="160"/>
      <c r="C107" s="32">
        <v>5</v>
      </c>
      <c r="D107" s="152"/>
    </row>
    <row r="108" spans="1:4" ht="13.8" thickBot="1" x14ac:dyDescent="0.3">
      <c r="A108" s="177"/>
      <c r="B108" s="154"/>
      <c r="C108" s="32">
        <v>5</v>
      </c>
      <c r="D108" s="152"/>
    </row>
    <row r="109" spans="1:4" ht="13.5" customHeight="1" thickBot="1" x14ac:dyDescent="0.3">
      <c r="A109" s="177"/>
      <c r="B109" s="153" t="s">
        <v>11</v>
      </c>
      <c r="C109" s="26">
        <v>0</v>
      </c>
      <c r="D109" s="152"/>
    </row>
    <row r="110" spans="1:4" ht="13.8" thickBot="1" x14ac:dyDescent="0.3">
      <c r="A110" s="177"/>
      <c r="B110" s="154"/>
      <c r="C110" s="32">
        <v>122</v>
      </c>
      <c r="D110" s="152"/>
    </row>
    <row r="111" spans="1:4" ht="13.8" thickBot="1" x14ac:dyDescent="0.3">
      <c r="A111" s="177"/>
      <c r="B111" s="153" t="s">
        <v>10</v>
      </c>
      <c r="C111" s="32">
        <v>116</v>
      </c>
      <c r="D111" s="152"/>
    </row>
    <row r="112" spans="1:4" ht="13.8" thickBot="1" x14ac:dyDescent="0.3">
      <c r="A112" s="177"/>
      <c r="B112" s="154"/>
      <c r="C112" s="32">
        <v>274</v>
      </c>
      <c r="D112" s="152"/>
    </row>
    <row r="113" spans="1:4" ht="13.5" customHeight="1" thickBot="1" x14ac:dyDescent="0.3">
      <c r="A113" s="177"/>
      <c r="B113" s="153" t="s">
        <v>12</v>
      </c>
      <c r="C113" s="32">
        <v>162</v>
      </c>
      <c r="D113" s="152"/>
    </row>
    <row r="114" spans="1:4" ht="13.8" thickBot="1" x14ac:dyDescent="0.3">
      <c r="A114" s="178"/>
      <c r="B114" s="164"/>
      <c r="C114" s="33">
        <v>130</v>
      </c>
      <c r="D114" s="152"/>
    </row>
    <row r="115" spans="1:4" ht="13.5" customHeight="1" thickBot="1" x14ac:dyDescent="0.3">
      <c r="A115" s="149" t="s">
        <v>13</v>
      </c>
      <c r="B115" s="167" t="s">
        <v>14</v>
      </c>
      <c r="C115" s="31">
        <v>10</v>
      </c>
      <c r="D115" s="152">
        <f>(C115+C116+C117+C118+C119+C120+C121+C122+C123+C124+C125+C126+C127+C128+C129+C130+C131+C132+C133+C134+C135+C136+C137+C138+C139+C140+C141+C142+C143+C144+C145)/C400</f>
        <v>4.5768757299327672E-3</v>
      </c>
    </row>
    <row r="116" spans="1:4" ht="13.8" thickBot="1" x14ac:dyDescent="0.3">
      <c r="A116" s="150"/>
      <c r="B116" s="170"/>
      <c r="C116" s="32">
        <v>9</v>
      </c>
      <c r="D116" s="152"/>
    </row>
    <row r="117" spans="1:4" ht="13.8" thickBot="1" x14ac:dyDescent="0.3">
      <c r="A117" s="150"/>
      <c r="B117" s="170"/>
      <c r="C117" s="32">
        <v>2</v>
      </c>
      <c r="D117" s="152"/>
    </row>
    <row r="118" spans="1:4" ht="13.8" thickBot="1" x14ac:dyDescent="0.3">
      <c r="A118" s="150"/>
      <c r="B118" s="170"/>
      <c r="C118" s="32"/>
      <c r="D118" s="152"/>
    </row>
    <row r="119" spans="1:4" ht="13.8" thickBot="1" x14ac:dyDescent="0.3">
      <c r="A119" s="150"/>
      <c r="B119" s="170"/>
      <c r="C119" s="32">
        <v>5</v>
      </c>
      <c r="D119" s="152"/>
    </row>
    <row r="120" spans="1:4" ht="13.8" thickBot="1" x14ac:dyDescent="0.3">
      <c r="A120" s="150"/>
      <c r="B120" s="170"/>
      <c r="C120" s="32"/>
      <c r="D120" s="152"/>
    </row>
    <row r="121" spans="1:4" ht="13.8" thickBot="1" x14ac:dyDescent="0.3">
      <c r="A121" s="150"/>
      <c r="B121" s="168"/>
      <c r="C121" s="32">
        <v>2</v>
      </c>
      <c r="D121" s="152"/>
    </row>
    <row r="122" spans="1:4" ht="13.8" thickBot="1" x14ac:dyDescent="0.3">
      <c r="A122" s="150"/>
      <c r="B122" s="153" t="s">
        <v>15</v>
      </c>
      <c r="C122" s="32">
        <v>11</v>
      </c>
      <c r="D122" s="152"/>
    </row>
    <row r="123" spans="1:4" ht="13.8" thickBot="1" x14ac:dyDescent="0.3">
      <c r="A123" s="150"/>
      <c r="B123" s="160"/>
      <c r="C123" s="32">
        <v>4</v>
      </c>
      <c r="D123" s="152"/>
    </row>
    <row r="124" spans="1:4" ht="13.8" thickBot="1" x14ac:dyDescent="0.3">
      <c r="A124" s="150"/>
      <c r="B124" s="160"/>
      <c r="C124" s="32">
        <v>5</v>
      </c>
      <c r="D124" s="152"/>
    </row>
    <row r="125" spans="1:4" ht="13.8" thickBot="1" x14ac:dyDescent="0.3">
      <c r="A125" s="150"/>
      <c r="B125" s="160"/>
      <c r="C125" s="32">
        <v>9</v>
      </c>
      <c r="D125" s="152"/>
    </row>
    <row r="126" spans="1:4" ht="13.8" thickBot="1" x14ac:dyDescent="0.3">
      <c r="A126" s="150"/>
      <c r="B126" s="160"/>
      <c r="C126" s="32">
        <v>2</v>
      </c>
      <c r="D126" s="152"/>
    </row>
    <row r="127" spans="1:4" ht="13.8" thickBot="1" x14ac:dyDescent="0.3">
      <c r="A127" s="150"/>
      <c r="B127" s="160"/>
      <c r="C127" s="32">
        <v>1</v>
      </c>
      <c r="D127" s="152"/>
    </row>
    <row r="128" spans="1:4" ht="13.8" thickBot="1" x14ac:dyDescent="0.3">
      <c r="A128" s="150"/>
      <c r="B128" s="160"/>
      <c r="C128" s="32">
        <v>8</v>
      </c>
      <c r="D128" s="152"/>
    </row>
    <row r="129" spans="1:4" ht="13.8" thickBot="1" x14ac:dyDescent="0.3">
      <c r="A129" s="150"/>
      <c r="B129" s="160"/>
      <c r="C129" s="32">
        <v>2</v>
      </c>
      <c r="D129" s="152"/>
    </row>
    <row r="130" spans="1:4" ht="13.8" thickBot="1" x14ac:dyDescent="0.3">
      <c r="A130" s="150"/>
      <c r="B130" s="160"/>
      <c r="C130" s="32">
        <v>3</v>
      </c>
      <c r="D130" s="152"/>
    </row>
    <row r="131" spans="1:4" ht="13.8" thickBot="1" x14ac:dyDescent="0.3">
      <c r="A131" s="150"/>
      <c r="B131" s="160"/>
      <c r="C131" s="32">
        <v>10</v>
      </c>
      <c r="D131" s="152"/>
    </row>
    <row r="132" spans="1:4" ht="13.8" thickBot="1" x14ac:dyDescent="0.3">
      <c r="A132" s="150"/>
      <c r="B132" s="154"/>
      <c r="C132" s="32">
        <v>10</v>
      </c>
      <c r="D132" s="152"/>
    </row>
    <row r="133" spans="1:4" ht="13.8" thickBot="1" x14ac:dyDescent="0.3">
      <c r="A133" s="150"/>
      <c r="B133" s="153" t="s">
        <v>16</v>
      </c>
      <c r="C133" s="32">
        <v>2</v>
      </c>
      <c r="D133" s="152"/>
    </row>
    <row r="134" spans="1:4" ht="13.8" thickBot="1" x14ac:dyDescent="0.3">
      <c r="A134" s="150"/>
      <c r="B134" s="160"/>
      <c r="C134" s="32">
        <v>7</v>
      </c>
      <c r="D134" s="152"/>
    </row>
    <row r="135" spans="1:4" ht="13.8" thickBot="1" x14ac:dyDescent="0.3">
      <c r="A135" s="150"/>
      <c r="B135" s="160"/>
      <c r="C135" s="32"/>
      <c r="D135" s="152"/>
    </row>
    <row r="136" spans="1:4" ht="13.8" thickBot="1" x14ac:dyDescent="0.3">
      <c r="A136" s="150"/>
      <c r="B136" s="154"/>
      <c r="C136" s="32">
        <v>2</v>
      </c>
      <c r="D136" s="152"/>
    </row>
    <row r="137" spans="1:4" ht="13.5" customHeight="1" thickBot="1" x14ac:dyDescent="0.3">
      <c r="A137" s="150"/>
      <c r="B137" s="169" t="s">
        <v>17</v>
      </c>
      <c r="C137" s="32">
        <v>10</v>
      </c>
      <c r="D137" s="152"/>
    </row>
    <row r="138" spans="1:4" ht="13.8" thickBot="1" x14ac:dyDescent="0.3">
      <c r="A138" s="150"/>
      <c r="B138" s="170"/>
      <c r="C138" s="32"/>
      <c r="D138" s="152"/>
    </row>
    <row r="139" spans="1:4" ht="13.8" thickBot="1" x14ac:dyDescent="0.3">
      <c r="A139" s="150"/>
      <c r="B139" s="170"/>
      <c r="C139" s="32">
        <v>3</v>
      </c>
      <c r="D139" s="152"/>
    </row>
    <row r="140" spans="1:4" ht="13.8" thickBot="1" x14ac:dyDescent="0.3">
      <c r="A140" s="150"/>
      <c r="B140" s="168"/>
      <c r="C140" s="32"/>
      <c r="D140" s="152"/>
    </row>
    <row r="141" spans="1:4" ht="13.5" customHeight="1" thickBot="1" x14ac:dyDescent="0.3">
      <c r="A141" s="150"/>
      <c r="B141" s="153" t="s">
        <v>18</v>
      </c>
      <c r="C141" s="32">
        <v>9</v>
      </c>
      <c r="D141" s="152"/>
    </row>
    <row r="142" spans="1:4" ht="13.8" thickBot="1" x14ac:dyDescent="0.3">
      <c r="A142" s="150"/>
      <c r="B142" s="160"/>
      <c r="C142" s="32"/>
      <c r="D142" s="152"/>
    </row>
    <row r="143" spans="1:4" ht="13.8" thickBot="1" x14ac:dyDescent="0.3">
      <c r="A143" s="150"/>
      <c r="B143" s="160"/>
      <c r="C143" s="32">
        <v>5</v>
      </c>
      <c r="D143" s="152"/>
    </row>
    <row r="144" spans="1:4" ht="13.8" thickBot="1" x14ac:dyDescent="0.3">
      <c r="A144" s="150"/>
      <c r="B144" s="160"/>
      <c r="C144" s="32"/>
      <c r="D144" s="152"/>
    </row>
    <row r="145" spans="1:4" ht="13.8" thickBot="1" x14ac:dyDescent="0.3">
      <c r="A145" s="151"/>
      <c r="B145" s="164"/>
      <c r="C145" s="33">
        <v>14</v>
      </c>
      <c r="D145" s="152"/>
    </row>
    <row r="146" spans="1:4" ht="13.8" thickBot="1" x14ac:dyDescent="0.3">
      <c r="A146" s="149" t="s">
        <v>22</v>
      </c>
      <c r="B146" s="30"/>
      <c r="C146" s="31"/>
      <c r="D146" s="152">
        <f>(C146+C147+C148+C149+C150+C151)/C400</f>
        <v>1.0574161169155013E-2</v>
      </c>
    </row>
    <row r="147" spans="1:4" ht="13.8" thickBot="1" x14ac:dyDescent="0.3">
      <c r="A147" s="150"/>
      <c r="B147" s="24" t="s">
        <v>23</v>
      </c>
      <c r="C147" s="32">
        <v>62</v>
      </c>
      <c r="D147" s="152"/>
    </row>
    <row r="148" spans="1:4" ht="13.8" thickBot="1" x14ac:dyDescent="0.3">
      <c r="A148" s="150"/>
      <c r="B148" s="21" t="s">
        <v>24</v>
      </c>
      <c r="C148" s="32">
        <v>49</v>
      </c>
      <c r="D148" s="152"/>
    </row>
    <row r="149" spans="1:4" ht="13.8" thickBot="1" x14ac:dyDescent="0.3">
      <c r="A149" s="150"/>
      <c r="B149" s="21" t="s">
        <v>25</v>
      </c>
      <c r="C149" s="32">
        <v>66</v>
      </c>
      <c r="D149" s="152"/>
    </row>
    <row r="150" spans="1:4" ht="13.5" customHeight="1" thickBot="1" x14ac:dyDescent="0.3">
      <c r="A150" s="150"/>
      <c r="B150" s="153" t="s">
        <v>26</v>
      </c>
      <c r="C150" s="32">
        <v>158</v>
      </c>
      <c r="D150" s="152"/>
    </row>
    <row r="151" spans="1:4" ht="13.8" thickBot="1" x14ac:dyDescent="0.3">
      <c r="A151" s="151"/>
      <c r="B151" s="164"/>
      <c r="C151" s="33"/>
      <c r="D151" s="152"/>
    </row>
    <row r="152" spans="1:4" ht="13.5" customHeight="1" thickBot="1" x14ac:dyDescent="0.3">
      <c r="A152" s="149" t="s">
        <v>27</v>
      </c>
      <c r="B152" s="159" t="s">
        <v>28</v>
      </c>
      <c r="C152" s="26"/>
      <c r="D152" s="152">
        <f>(C152+C153+C154+C155+C156+C157+C158+C159+C160+C161)/C400</f>
        <v>1.1994570878444494E-2</v>
      </c>
    </row>
    <row r="153" spans="1:4" ht="13.8" thickBot="1" x14ac:dyDescent="0.3">
      <c r="A153" s="150"/>
      <c r="B153" s="160"/>
      <c r="C153" s="26">
        <v>115</v>
      </c>
      <c r="D153" s="152"/>
    </row>
    <row r="154" spans="1:4" ht="13.8" thickBot="1" x14ac:dyDescent="0.3">
      <c r="A154" s="150"/>
      <c r="B154" s="160"/>
      <c r="C154" s="26">
        <v>2</v>
      </c>
      <c r="D154" s="152"/>
    </row>
    <row r="155" spans="1:4" ht="13.8" thickBot="1" x14ac:dyDescent="0.3">
      <c r="A155" s="150"/>
      <c r="B155" s="160"/>
      <c r="C155" s="26"/>
      <c r="D155" s="152"/>
    </row>
    <row r="156" spans="1:4" ht="13.8" thickBot="1" x14ac:dyDescent="0.3">
      <c r="A156" s="150"/>
      <c r="B156" s="154"/>
      <c r="C156" s="32"/>
      <c r="D156" s="152"/>
    </row>
    <row r="157" spans="1:4" ht="13.8" thickBot="1" x14ac:dyDescent="0.3">
      <c r="A157" s="150"/>
      <c r="B157" s="23"/>
      <c r="C157" s="32"/>
      <c r="D157" s="152"/>
    </row>
    <row r="158" spans="1:4" ht="13.5" customHeight="1" thickBot="1" x14ac:dyDescent="0.3">
      <c r="A158" s="150"/>
      <c r="B158" s="153" t="s">
        <v>29</v>
      </c>
      <c r="C158" s="32">
        <v>178</v>
      </c>
      <c r="D158" s="152"/>
    </row>
    <row r="159" spans="1:4" ht="13.8" thickBot="1" x14ac:dyDescent="0.3">
      <c r="A159" s="150"/>
      <c r="B159" s="160"/>
      <c r="C159" s="29"/>
      <c r="D159" s="152"/>
    </row>
    <row r="160" spans="1:4" ht="13.8" thickBot="1" x14ac:dyDescent="0.3">
      <c r="A160" s="150"/>
      <c r="B160" s="160"/>
      <c r="C160" s="29"/>
      <c r="D160" s="152"/>
    </row>
    <row r="161" spans="1:4" ht="13.8" thickBot="1" x14ac:dyDescent="0.3">
      <c r="A161" s="151"/>
      <c r="B161" s="164"/>
      <c r="C161" s="33">
        <v>85</v>
      </c>
      <c r="D161" s="152"/>
    </row>
    <row r="162" spans="1:4" ht="13.8" thickBot="1" x14ac:dyDescent="0.3">
      <c r="A162" s="184" t="s">
        <v>30</v>
      </c>
      <c r="B162" s="20"/>
      <c r="C162" s="161">
        <v>939</v>
      </c>
      <c r="D162" s="152">
        <f>(C162+C173+C174)/C400</f>
        <v>2.9639215933840474E-2</v>
      </c>
    </row>
    <row r="163" spans="1:4" ht="13.5" customHeight="1" thickBot="1" x14ac:dyDescent="0.3">
      <c r="A163" s="185"/>
      <c r="B163" s="169" t="s">
        <v>31</v>
      </c>
      <c r="C163" s="162"/>
      <c r="D163" s="152"/>
    </row>
    <row r="164" spans="1:4" ht="13.8" thickBot="1" x14ac:dyDescent="0.3">
      <c r="A164" s="185"/>
      <c r="B164" s="168"/>
      <c r="C164" s="162"/>
      <c r="D164" s="152"/>
    </row>
    <row r="165" spans="1:4" ht="13.5" customHeight="1" thickBot="1" x14ac:dyDescent="0.3">
      <c r="A165" s="185"/>
      <c r="B165" s="169" t="s">
        <v>32</v>
      </c>
      <c r="C165" s="162"/>
      <c r="D165" s="152"/>
    </row>
    <row r="166" spans="1:4" ht="13.8" thickBot="1" x14ac:dyDescent="0.3">
      <c r="A166" s="185"/>
      <c r="B166" s="168"/>
      <c r="C166" s="162"/>
      <c r="D166" s="152"/>
    </row>
    <row r="167" spans="1:4" ht="13.5" customHeight="1" thickBot="1" x14ac:dyDescent="0.3">
      <c r="A167" s="185"/>
      <c r="B167" s="169" t="s">
        <v>33</v>
      </c>
      <c r="C167" s="162"/>
      <c r="D167" s="152"/>
    </row>
    <row r="168" spans="1:4" ht="13.8" thickBot="1" x14ac:dyDescent="0.3">
      <c r="A168" s="185"/>
      <c r="B168" s="168"/>
      <c r="C168" s="162"/>
      <c r="D168" s="152"/>
    </row>
    <row r="169" spans="1:4" ht="13.5" customHeight="1" thickBot="1" x14ac:dyDescent="0.3">
      <c r="A169" s="185"/>
      <c r="B169" s="169" t="s">
        <v>144</v>
      </c>
      <c r="C169" s="162"/>
      <c r="D169" s="152"/>
    </row>
    <row r="170" spans="1:4" ht="13.8" thickBot="1" x14ac:dyDescent="0.3">
      <c r="A170" s="185"/>
      <c r="B170" s="170"/>
      <c r="C170" s="162"/>
      <c r="D170" s="152"/>
    </row>
    <row r="171" spans="1:4" ht="13.8" thickBot="1" x14ac:dyDescent="0.3">
      <c r="A171" s="185"/>
      <c r="B171" s="170"/>
      <c r="C171" s="162"/>
      <c r="D171" s="152"/>
    </row>
    <row r="172" spans="1:4" ht="13.8" thickBot="1" x14ac:dyDescent="0.3">
      <c r="A172" s="185"/>
      <c r="B172" s="170"/>
      <c r="C172" s="180"/>
      <c r="D172" s="152"/>
    </row>
    <row r="173" spans="1:4" ht="13.8" thickBot="1" x14ac:dyDescent="0.3">
      <c r="A173" s="185"/>
      <c r="B173" s="170"/>
      <c r="C173" s="32"/>
      <c r="D173" s="152"/>
    </row>
    <row r="174" spans="1:4" ht="13.8" thickBot="1" x14ac:dyDescent="0.3">
      <c r="A174" s="186"/>
      <c r="B174" s="187"/>
      <c r="C174" s="33"/>
      <c r="D174" s="152"/>
    </row>
    <row r="175" spans="1:4" ht="13.8" thickBot="1" x14ac:dyDescent="0.3">
      <c r="A175" s="149" t="s">
        <v>34</v>
      </c>
      <c r="B175" s="8" t="s">
        <v>135</v>
      </c>
      <c r="C175" s="31"/>
      <c r="D175" s="152">
        <f>(C175+C176+C177+C178+C179+C180)/C400</f>
        <v>3.6804393800700733E-2</v>
      </c>
    </row>
    <row r="176" spans="1:4" ht="27" thickBot="1" x14ac:dyDescent="0.3">
      <c r="A176" s="150"/>
      <c r="B176" s="9" t="s">
        <v>136</v>
      </c>
      <c r="C176" s="26">
        <v>260</v>
      </c>
      <c r="D176" s="152"/>
    </row>
    <row r="177" spans="1:4" ht="40.200000000000003" thickBot="1" x14ac:dyDescent="0.3">
      <c r="A177" s="150"/>
      <c r="B177" s="24" t="s">
        <v>137</v>
      </c>
      <c r="C177" s="26">
        <v>4</v>
      </c>
      <c r="D177" s="152"/>
    </row>
    <row r="178" spans="1:4" ht="13.8" thickBot="1" x14ac:dyDescent="0.3">
      <c r="A178" s="150"/>
      <c r="B178" s="21" t="s">
        <v>35</v>
      </c>
      <c r="C178" s="32">
        <v>176</v>
      </c>
      <c r="D178" s="152"/>
    </row>
    <row r="179" spans="1:4" ht="27" thickBot="1" x14ac:dyDescent="0.3">
      <c r="A179" s="150"/>
      <c r="B179" s="21" t="s">
        <v>138</v>
      </c>
      <c r="C179" s="32">
        <v>368</v>
      </c>
      <c r="D179" s="152"/>
    </row>
    <row r="180" spans="1:4" ht="13.8" thickBot="1" x14ac:dyDescent="0.3">
      <c r="A180" s="151"/>
      <c r="B180" s="22" t="s">
        <v>36</v>
      </c>
      <c r="C180" s="33">
        <v>358</v>
      </c>
      <c r="D180" s="152"/>
    </row>
    <row r="181" spans="1:4" ht="13.8" thickBot="1" x14ac:dyDescent="0.3">
      <c r="A181" s="149" t="s">
        <v>37</v>
      </c>
      <c r="B181" s="23"/>
      <c r="C181" s="25"/>
      <c r="D181" s="152">
        <f>(C181+C182+C183+C184+C185+C186+C187+C188+C189+C190+C191+C192)/C400</f>
        <v>8.8728259840282819E-2</v>
      </c>
    </row>
    <row r="182" spans="1:4" ht="13.8" thickBot="1" x14ac:dyDescent="0.3">
      <c r="A182" s="150"/>
      <c r="B182" s="21"/>
      <c r="C182" s="32"/>
      <c r="D182" s="152"/>
    </row>
    <row r="183" spans="1:4" ht="13.8" thickBot="1" x14ac:dyDescent="0.3">
      <c r="A183" s="150"/>
      <c r="B183" s="24"/>
      <c r="C183" s="26"/>
      <c r="D183" s="152"/>
    </row>
    <row r="184" spans="1:4" ht="13.8" thickBot="1" x14ac:dyDescent="0.3">
      <c r="A184" s="150"/>
      <c r="B184" s="153" t="s">
        <v>38</v>
      </c>
      <c r="C184" s="26">
        <v>130</v>
      </c>
      <c r="D184" s="152"/>
    </row>
    <row r="185" spans="1:4" ht="13.8" thickBot="1" x14ac:dyDescent="0.3">
      <c r="A185" s="150"/>
      <c r="B185" s="154"/>
      <c r="C185" s="32">
        <v>64</v>
      </c>
      <c r="D185" s="152"/>
    </row>
    <row r="186" spans="1:4" ht="13.8" thickBot="1" x14ac:dyDescent="0.3">
      <c r="A186" s="150"/>
      <c r="B186" s="21" t="s">
        <v>39</v>
      </c>
      <c r="C186" s="32">
        <v>321</v>
      </c>
      <c r="D186" s="152"/>
    </row>
    <row r="187" spans="1:4" ht="13.8" thickBot="1" x14ac:dyDescent="0.3">
      <c r="A187" s="150"/>
      <c r="B187" s="153" t="s">
        <v>40</v>
      </c>
      <c r="C187" s="32">
        <v>659</v>
      </c>
      <c r="D187" s="152"/>
    </row>
    <row r="188" spans="1:4" ht="13.8" thickBot="1" x14ac:dyDescent="0.3">
      <c r="A188" s="150"/>
      <c r="B188" s="160"/>
      <c r="C188" s="32">
        <v>315</v>
      </c>
      <c r="D188" s="152"/>
    </row>
    <row r="189" spans="1:4" ht="13.8" thickBot="1" x14ac:dyDescent="0.3">
      <c r="A189" s="150"/>
      <c r="B189" s="154"/>
      <c r="C189" s="32">
        <v>382</v>
      </c>
      <c r="D189" s="152"/>
    </row>
    <row r="190" spans="1:4" ht="13.8" thickBot="1" x14ac:dyDescent="0.3">
      <c r="A190" s="150"/>
      <c r="B190" s="21" t="s">
        <v>41</v>
      </c>
      <c r="C190" s="32">
        <v>290</v>
      </c>
      <c r="D190" s="152"/>
    </row>
    <row r="191" spans="1:4" ht="13.5" customHeight="1" thickBot="1" x14ac:dyDescent="0.3">
      <c r="A191" s="150"/>
      <c r="B191" s="153" t="s">
        <v>42</v>
      </c>
      <c r="C191" s="32">
        <v>385</v>
      </c>
      <c r="D191" s="152"/>
    </row>
    <row r="192" spans="1:4" ht="13.8" thickBot="1" x14ac:dyDescent="0.3">
      <c r="A192" s="151"/>
      <c r="B192" s="164"/>
      <c r="C192" s="33">
        <v>265</v>
      </c>
      <c r="D192" s="152"/>
    </row>
    <row r="193" spans="1:4" ht="13.5" customHeight="1" thickBot="1" x14ac:dyDescent="0.3">
      <c r="A193" s="155" t="s">
        <v>43</v>
      </c>
      <c r="B193" s="159" t="s">
        <v>44</v>
      </c>
      <c r="C193" s="31">
        <v>100</v>
      </c>
      <c r="D193" s="152">
        <f>(C193+C194+C195+C196+C197)/C400</f>
        <v>2.3357848552760331E-2</v>
      </c>
    </row>
    <row r="194" spans="1:4" ht="13.8" thickBot="1" x14ac:dyDescent="0.3">
      <c r="A194" s="166"/>
      <c r="B194" s="160"/>
      <c r="C194" s="32">
        <v>220</v>
      </c>
      <c r="D194" s="152"/>
    </row>
    <row r="195" spans="1:4" ht="13.8" thickBot="1" x14ac:dyDescent="0.3">
      <c r="A195" s="156"/>
      <c r="B195" s="160"/>
      <c r="C195" s="32">
        <v>250</v>
      </c>
      <c r="D195" s="152"/>
    </row>
    <row r="196" spans="1:4" ht="13.8" thickBot="1" x14ac:dyDescent="0.3">
      <c r="A196" s="157"/>
      <c r="B196" s="160"/>
      <c r="C196" s="32">
        <v>143</v>
      </c>
      <c r="D196" s="152"/>
    </row>
    <row r="197" spans="1:4" ht="13.8" thickBot="1" x14ac:dyDescent="0.3">
      <c r="A197" s="158"/>
      <c r="B197" s="164"/>
      <c r="C197" s="33">
        <v>27</v>
      </c>
      <c r="D197" s="152"/>
    </row>
    <row r="198" spans="1:4" ht="13.8" thickBot="1" x14ac:dyDescent="0.3">
      <c r="A198" s="19" t="s">
        <v>139</v>
      </c>
      <c r="B198" s="6" t="s">
        <v>45</v>
      </c>
      <c r="C198" s="7">
        <v>128</v>
      </c>
      <c r="D198" s="43">
        <f>C198/C400</f>
        <v>4.0402765064234082E-3</v>
      </c>
    </row>
    <row r="199" spans="1:4" ht="13.5" customHeight="1" thickBot="1" x14ac:dyDescent="0.3">
      <c r="A199" s="155" t="s">
        <v>46</v>
      </c>
      <c r="B199" s="159" t="s">
        <v>47</v>
      </c>
      <c r="C199" s="14">
        <v>76</v>
      </c>
      <c r="D199" s="152">
        <f>(C199+C200+C201+C202+C203+C204+C205+C206+C207)/C400</f>
        <v>1.0668855149774312E-2</v>
      </c>
    </row>
    <row r="200" spans="1:4" ht="13.8" thickBot="1" x14ac:dyDescent="0.3">
      <c r="A200" s="150"/>
      <c r="B200" s="160"/>
      <c r="C200" s="15">
        <v>81</v>
      </c>
      <c r="D200" s="152"/>
    </row>
    <row r="201" spans="1:4" ht="13.8" thickBot="1" x14ac:dyDescent="0.3">
      <c r="A201" s="150"/>
      <c r="B201" s="160"/>
      <c r="C201" s="16">
        <v>83</v>
      </c>
      <c r="D201" s="152"/>
    </row>
    <row r="202" spans="1:4" ht="13.8" thickBot="1" x14ac:dyDescent="0.3">
      <c r="A202" s="150"/>
      <c r="B202" s="160"/>
      <c r="C202" s="39">
        <v>89</v>
      </c>
      <c r="D202" s="152"/>
    </row>
    <row r="203" spans="1:4" ht="13.8" thickBot="1" x14ac:dyDescent="0.3">
      <c r="A203" s="150"/>
      <c r="B203" s="160"/>
      <c r="C203" s="17"/>
      <c r="D203" s="152"/>
    </row>
    <row r="204" spans="1:4" ht="13.8" thickBot="1" x14ac:dyDescent="0.3">
      <c r="A204" s="150"/>
      <c r="B204" s="160"/>
      <c r="C204" s="15">
        <v>9</v>
      </c>
      <c r="D204" s="152"/>
    </row>
    <row r="205" spans="1:4" ht="13.8" thickBot="1" x14ac:dyDescent="0.3">
      <c r="A205" s="150"/>
      <c r="B205" s="160"/>
      <c r="C205" s="15"/>
      <c r="D205" s="152"/>
    </row>
    <row r="206" spans="1:4" ht="13.8" thickBot="1" x14ac:dyDescent="0.3">
      <c r="A206" s="150"/>
      <c r="B206" s="160"/>
      <c r="C206" s="18"/>
      <c r="D206" s="152"/>
    </row>
    <row r="207" spans="1:4" ht="13.8" thickBot="1" x14ac:dyDescent="0.3">
      <c r="A207" s="158"/>
      <c r="B207" s="164"/>
      <c r="C207" s="37"/>
      <c r="D207" s="152"/>
    </row>
    <row r="208" spans="1:4" ht="13.8" thickBot="1" x14ac:dyDescent="0.3">
      <c r="A208" s="149" t="s">
        <v>48</v>
      </c>
      <c r="B208" s="159" t="s">
        <v>129</v>
      </c>
      <c r="C208" s="10"/>
      <c r="D208" s="152">
        <f>(C208+C209+C210+C211+C212+C213+C214)/C400</f>
        <v>5.53012846816704E-2</v>
      </c>
    </row>
    <row r="209" spans="1:4" ht="13.8" thickBot="1" x14ac:dyDescent="0.3">
      <c r="A209" s="150"/>
      <c r="B209" s="160"/>
      <c r="C209" s="15">
        <v>52</v>
      </c>
      <c r="D209" s="152"/>
    </row>
    <row r="210" spans="1:4" ht="13.8" thickBot="1" x14ac:dyDescent="0.3">
      <c r="A210" s="150"/>
      <c r="B210" s="160"/>
      <c r="C210" s="26">
        <v>424</v>
      </c>
      <c r="D210" s="152"/>
    </row>
    <row r="211" spans="1:4" ht="13.8" thickBot="1" x14ac:dyDescent="0.3">
      <c r="A211" s="150"/>
      <c r="B211" s="160"/>
      <c r="C211" s="32"/>
      <c r="D211" s="152"/>
    </row>
    <row r="212" spans="1:4" ht="13.5" customHeight="1" thickBot="1" x14ac:dyDescent="0.3">
      <c r="A212" s="150"/>
      <c r="B212" s="160" t="s">
        <v>128</v>
      </c>
      <c r="C212" s="32">
        <v>446</v>
      </c>
      <c r="D212" s="152"/>
    </row>
    <row r="213" spans="1:4" ht="13.8" thickBot="1" x14ac:dyDescent="0.3">
      <c r="A213" s="150"/>
      <c r="B213" s="160"/>
      <c r="C213" s="26">
        <v>482</v>
      </c>
      <c r="D213" s="152"/>
    </row>
    <row r="214" spans="1:4" ht="13.8" thickBot="1" x14ac:dyDescent="0.3">
      <c r="A214" s="151"/>
      <c r="B214" s="164"/>
      <c r="C214" s="33">
        <v>348</v>
      </c>
      <c r="D214" s="152"/>
    </row>
    <row r="215" spans="1:4" ht="13.8" thickBot="1" x14ac:dyDescent="0.3">
      <c r="A215" s="149" t="s">
        <v>134</v>
      </c>
      <c r="B215" s="159" t="s">
        <v>49</v>
      </c>
      <c r="C215" s="31">
        <v>138</v>
      </c>
      <c r="D215" s="152">
        <f>(C215+C216+C217+C218+C219+C220+C221+C222)/C400</f>
        <v>1.6918657870648023E-2</v>
      </c>
    </row>
    <row r="216" spans="1:4" ht="13.8" thickBot="1" x14ac:dyDescent="0.3">
      <c r="A216" s="150"/>
      <c r="B216" s="154"/>
      <c r="C216" s="32"/>
      <c r="D216" s="152"/>
    </row>
    <row r="217" spans="1:4" ht="13.8" thickBot="1" x14ac:dyDescent="0.3">
      <c r="A217" s="150"/>
      <c r="B217" s="153" t="s">
        <v>50</v>
      </c>
      <c r="C217" s="32">
        <v>95</v>
      </c>
      <c r="D217" s="152"/>
    </row>
    <row r="218" spans="1:4" ht="13.8" thickBot="1" x14ac:dyDescent="0.3">
      <c r="A218" s="150"/>
      <c r="B218" s="154"/>
      <c r="C218" s="32"/>
      <c r="D218" s="152"/>
    </row>
    <row r="219" spans="1:4" ht="13.5" customHeight="1" thickBot="1" x14ac:dyDescent="0.3">
      <c r="A219" s="150"/>
      <c r="B219" s="153" t="s">
        <v>51</v>
      </c>
      <c r="C219" s="32">
        <v>86</v>
      </c>
      <c r="D219" s="152"/>
    </row>
    <row r="220" spans="1:4" ht="13.8" thickBot="1" x14ac:dyDescent="0.3">
      <c r="A220" s="150"/>
      <c r="B220" s="160"/>
      <c r="C220" s="32">
        <v>217</v>
      </c>
      <c r="D220" s="152"/>
    </row>
    <row r="221" spans="1:4" ht="13.8" thickBot="1" x14ac:dyDescent="0.3">
      <c r="A221" s="150"/>
      <c r="B221" s="160"/>
      <c r="C221" s="32"/>
      <c r="D221" s="152"/>
    </row>
    <row r="222" spans="1:4" ht="13.8" thickBot="1" x14ac:dyDescent="0.3">
      <c r="A222" s="151"/>
      <c r="B222" s="164"/>
      <c r="C222" s="33"/>
      <c r="D222" s="152"/>
    </row>
    <row r="223" spans="1:4" ht="13.8" thickBot="1" x14ac:dyDescent="0.3">
      <c r="A223" s="166" t="s">
        <v>52</v>
      </c>
      <c r="B223" s="159" t="s">
        <v>53</v>
      </c>
      <c r="C223" s="161">
        <v>483</v>
      </c>
      <c r="D223" s="152">
        <f>(C223+C226+C229)/C400</f>
        <v>7.0862662163441809E-2</v>
      </c>
    </row>
    <row r="224" spans="1:4" ht="13.8" thickBot="1" x14ac:dyDescent="0.3">
      <c r="A224" s="166"/>
      <c r="B224" s="160"/>
      <c r="C224" s="162"/>
      <c r="D224" s="152"/>
    </row>
    <row r="225" spans="1:4" ht="13.8" thickBot="1" x14ac:dyDescent="0.3">
      <c r="A225" s="166"/>
      <c r="B225" s="154"/>
      <c r="C225" s="180"/>
      <c r="D225" s="152"/>
    </row>
    <row r="226" spans="1:4" ht="13.8" thickBot="1" x14ac:dyDescent="0.3">
      <c r="A226" s="156"/>
      <c r="B226" s="153" t="s">
        <v>54</v>
      </c>
      <c r="C226" s="179">
        <v>404</v>
      </c>
      <c r="D226" s="152"/>
    </row>
    <row r="227" spans="1:4" ht="13.8" thickBot="1" x14ac:dyDescent="0.3">
      <c r="A227" s="156"/>
      <c r="B227" s="160"/>
      <c r="C227" s="162"/>
      <c r="D227" s="152"/>
    </row>
    <row r="228" spans="1:4" ht="13.8" thickBot="1" x14ac:dyDescent="0.3">
      <c r="A228" s="156"/>
      <c r="B228" s="154"/>
      <c r="C228" s="180"/>
      <c r="D228" s="152"/>
    </row>
    <row r="229" spans="1:4" ht="13.8" thickBot="1" x14ac:dyDescent="0.3">
      <c r="A229" s="156"/>
      <c r="B229" s="153" t="s">
        <v>55</v>
      </c>
      <c r="C229" s="179">
        <v>1358</v>
      </c>
      <c r="D229" s="152"/>
    </row>
    <row r="230" spans="1:4" ht="13.8" thickBot="1" x14ac:dyDescent="0.3">
      <c r="A230" s="156"/>
      <c r="B230" s="160"/>
      <c r="C230" s="162"/>
      <c r="D230" s="152"/>
    </row>
    <row r="231" spans="1:4" ht="13.8" thickBot="1" x14ac:dyDescent="0.3">
      <c r="A231" s="156"/>
      <c r="B231" s="160"/>
      <c r="C231" s="162"/>
      <c r="D231" s="152"/>
    </row>
    <row r="232" spans="1:4" ht="13.8" thickBot="1" x14ac:dyDescent="0.3">
      <c r="A232" s="156"/>
      <c r="B232" s="160"/>
      <c r="C232" s="162"/>
      <c r="D232" s="152"/>
    </row>
    <row r="233" spans="1:4" ht="13.8" thickBot="1" x14ac:dyDescent="0.3">
      <c r="A233" s="156"/>
      <c r="B233" s="160"/>
      <c r="C233" s="162"/>
      <c r="D233" s="152"/>
    </row>
    <row r="234" spans="1:4" ht="13.8" thickBot="1" x14ac:dyDescent="0.3">
      <c r="A234" s="156"/>
      <c r="B234" s="160"/>
      <c r="C234" s="162"/>
      <c r="D234" s="152"/>
    </row>
    <row r="235" spans="1:4" ht="13.8" thickBot="1" x14ac:dyDescent="0.3">
      <c r="A235" s="158"/>
      <c r="B235" s="164"/>
      <c r="C235" s="163"/>
      <c r="D235" s="152"/>
    </row>
    <row r="236" spans="1:4" ht="13.5" customHeight="1" thickBot="1" x14ac:dyDescent="0.3">
      <c r="A236" s="149" t="s">
        <v>56</v>
      </c>
      <c r="B236" s="159" t="s">
        <v>57</v>
      </c>
      <c r="C236" s="32">
        <v>23</v>
      </c>
      <c r="D236" s="152">
        <f>(C236+C237+C238+C239+C240+C241+C242)/C400</f>
        <v>2.9039487389918246E-2</v>
      </c>
    </row>
    <row r="237" spans="1:4" ht="13.8" thickBot="1" x14ac:dyDescent="0.3">
      <c r="A237" s="150"/>
      <c r="B237" s="160"/>
      <c r="C237" s="32">
        <v>23</v>
      </c>
      <c r="D237" s="152"/>
    </row>
    <row r="238" spans="1:4" ht="13.8" thickBot="1" x14ac:dyDescent="0.3">
      <c r="A238" s="150"/>
      <c r="B238" s="160"/>
      <c r="C238" s="32">
        <v>12</v>
      </c>
      <c r="D238" s="152"/>
    </row>
    <row r="239" spans="1:4" ht="13.8" thickBot="1" x14ac:dyDescent="0.3">
      <c r="A239" s="150"/>
      <c r="B239" s="160"/>
      <c r="C239" s="32">
        <v>10</v>
      </c>
      <c r="D239" s="152"/>
    </row>
    <row r="240" spans="1:4" ht="13.8" thickBot="1" x14ac:dyDescent="0.3">
      <c r="A240" s="150"/>
      <c r="B240" s="160"/>
      <c r="C240" s="32">
        <v>23</v>
      </c>
      <c r="D240" s="152"/>
    </row>
    <row r="241" spans="1:4" ht="13.8" thickBot="1" x14ac:dyDescent="0.3">
      <c r="A241" s="150"/>
      <c r="B241" s="160"/>
      <c r="C241" s="32">
        <v>13</v>
      </c>
      <c r="D241" s="152"/>
    </row>
    <row r="242" spans="1:4" ht="13.8" thickBot="1" x14ac:dyDescent="0.3">
      <c r="A242" s="151"/>
      <c r="B242" s="164"/>
      <c r="C242" s="33">
        <v>816</v>
      </c>
      <c r="D242" s="152"/>
    </row>
    <row r="243" spans="1:4" ht="13.8" thickBot="1" x14ac:dyDescent="0.3">
      <c r="A243" s="19" t="s">
        <v>58</v>
      </c>
      <c r="B243" s="6" t="s">
        <v>59</v>
      </c>
      <c r="C243" s="7">
        <v>207</v>
      </c>
      <c r="D243" s="43">
        <f>C243/C400</f>
        <v>6.5338846627316059E-3</v>
      </c>
    </row>
    <row r="244" spans="1:4" ht="13.8" thickBot="1" x14ac:dyDescent="0.3">
      <c r="A244" s="149" t="s">
        <v>60</v>
      </c>
      <c r="B244" s="30"/>
      <c r="C244" s="31"/>
      <c r="D244" s="152">
        <f>(C244+C245+C246+C248+C250+C253+C255)/C400</f>
        <v>3.7972286228338752E-2</v>
      </c>
    </row>
    <row r="245" spans="1:4" ht="13.8" thickBot="1" x14ac:dyDescent="0.3">
      <c r="A245" s="150"/>
      <c r="B245" s="21"/>
      <c r="C245" s="32"/>
      <c r="D245" s="152"/>
    </row>
    <row r="246" spans="1:4" ht="13.8" thickBot="1" x14ac:dyDescent="0.3">
      <c r="A246" s="150"/>
      <c r="B246" s="153" t="s">
        <v>61</v>
      </c>
      <c r="C246" s="179">
        <v>137</v>
      </c>
      <c r="D246" s="152"/>
    </row>
    <row r="247" spans="1:4" ht="13.8" thickBot="1" x14ac:dyDescent="0.3">
      <c r="A247" s="150"/>
      <c r="B247" s="154"/>
      <c r="C247" s="180"/>
      <c r="D247" s="152"/>
    </row>
    <row r="248" spans="1:4" ht="13.8" thickBot="1" x14ac:dyDescent="0.3">
      <c r="A248" s="150"/>
      <c r="B248" s="153" t="s">
        <v>62</v>
      </c>
      <c r="C248" s="179">
        <v>308</v>
      </c>
      <c r="D248" s="152"/>
    </row>
    <row r="249" spans="1:4" ht="13.8" thickBot="1" x14ac:dyDescent="0.3">
      <c r="A249" s="150"/>
      <c r="B249" s="154"/>
      <c r="C249" s="180"/>
      <c r="D249" s="152"/>
    </row>
    <row r="250" spans="1:4" ht="13.8" thickBot="1" x14ac:dyDescent="0.3">
      <c r="A250" s="150"/>
      <c r="B250" s="153" t="s">
        <v>63</v>
      </c>
      <c r="C250" s="179">
        <v>443</v>
      </c>
      <c r="D250" s="152"/>
    </row>
    <row r="251" spans="1:4" ht="13.8" thickBot="1" x14ac:dyDescent="0.3">
      <c r="A251" s="150"/>
      <c r="B251" s="160"/>
      <c r="C251" s="162"/>
      <c r="D251" s="152"/>
    </row>
    <row r="252" spans="1:4" ht="13.8" thickBot="1" x14ac:dyDescent="0.3">
      <c r="A252" s="150"/>
      <c r="B252" s="154"/>
      <c r="C252" s="180"/>
      <c r="D252" s="152"/>
    </row>
    <row r="253" spans="1:4" ht="13.8" thickBot="1" x14ac:dyDescent="0.3">
      <c r="A253" s="150"/>
      <c r="B253" s="153" t="s">
        <v>64</v>
      </c>
      <c r="C253" s="179">
        <v>133</v>
      </c>
      <c r="D253" s="152"/>
    </row>
    <row r="254" spans="1:4" ht="13.8" thickBot="1" x14ac:dyDescent="0.3">
      <c r="A254" s="150"/>
      <c r="B254" s="154"/>
      <c r="C254" s="180"/>
      <c r="D254" s="152"/>
    </row>
    <row r="255" spans="1:4" ht="13.5" customHeight="1" thickBot="1" x14ac:dyDescent="0.3">
      <c r="A255" s="150"/>
      <c r="B255" s="153" t="s">
        <v>65</v>
      </c>
      <c r="C255" s="179">
        <v>182</v>
      </c>
      <c r="D255" s="152"/>
    </row>
    <row r="256" spans="1:4" ht="13.8" thickBot="1" x14ac:dyDescent="0.3">
      <c r="A256" s="150"/>
      <c r="B256" s="160"/>
      <c r="C256" s="162"/>
      <c r="D256" s="152"/>
    </row>
    <row r="257" spans="1:4" ht="13.8" thickBot="1" x14ac:dyDescent="0.3">
      <c r="A257" s="151"/>
      <c r="B257" s="164"/>
      <c r="C257" s="163"/>
      <c r="D257" s="152"/>
    </row>
    <row r="258" spans="1:4" ht="27" thickBot="1" x14ac:dyDescent="0.3">
      <c r="A258" s="181" t="s">
        <v>66</v>
      </c>
      <c r="B258" s="11" t="s">
        <v>67</v>
      </c>
      <c r="C258" s="40">
        <v>219</v>
      </c>
      <c r="D258" s="152">
        <f>(C258+C259+C260+C261)/C400</f>
        <v>4.441147691045106E-2</v>
      </c>
    </row>
    <row r="259" spans="1:4" ht="13.8" thickBot="1" x14ac:dyDescent="0.3">
      <c r="A259" s="182"/>
      <c r="B259" s="12" t="s">
        <v>68</v>
      </c>
      <c r="C259" s="41">
        <v>373</v>
      </c>
      <c r="D259" s="152"/>
    </row>
    <row r="260" spans="1:4" ht="13.8" thickBot="1" x14ac:dyDescent="0.3">
      <c r="A260" s="182"/>
      <c r="B260" s="12" t="s">
        <v>69</v>
      </c>
      <c r="C260" s="41">
        <v>462</v>
      </c>
      <c r="D260" s="152"/>
    </row>
    <row r="261" spans="1:4" ht="13.8" thickBot="1" x14ac:dyDescent="0.3">
      <c r="A261" s="183"/>
      <c r="B261" s="13" t="s">
        <v>70</v>
      </c>
      <c r="C261" s="42">
        <v>353</v>
      </c>
      <c r="D261" s="152"/>
    </row>
    <row r="262" spans="1:4" ht="13.5" customHeight="1" thickBot="1" x14ac:dyDescent="0.3">
      <c r="A262" s="155" t="s">
        <v>71</v>
      </c>
      <c r="B262" s="159" t="s">
        <v>72</v>
      </c>
      <c r="C262" s="161">
        <v>149</v>
      </c>
      <c r="D262" s="152">
        <f>C262/C400</f>
        <v>4.7031343707584989E-3</v>
      </c>
    </row>
    <row r="263" spans="1:4" ht="13.8" thickBot="1" x14ac:dyDescent="0.3">
      <c r="A263" s="156"/>
      <c r="B263" s="160"/>
      <c r="C263" s="162"/>
      <c r="D263" s="152"/>
    </row>
    <row r="264" spans="1:4" ht="13.8" thickBot="1" x14ac:dyDescent="0.3">
      <c r="A264" s="156"/>
      <c r="B264" s="160"/>
      <c r="C264" s="162"/>
      <c r="D264" s="152"/>
    </row>
    <row r="265" spans="1:4" ht="13.8" thickBot="1" x14ac:dyDescent="0.3">
      <c r="A265" s="156"/>
      <c r="B265" s="154"/>
      <c r="C265" s="162"/>
      <c r="D265" s="152"/>
    </row>
    <row r="266" spans="1:4" ht="13.5" customHeight="1" thickBot="1" x14ac:dyDescent="0.3">
      <c r="A266" s="156"/>
      <c r="B266" s="153" t="s">
        <v>73</v>
      </c>
      <c r="C266" s="162"/>
      <c r="D266" s="152"/>
    </row>
    <row r="267" spans="1:4" ht="13.8" thickBot="1" x14ac:dyDescent="0.3">
      <c r="A267" s="156"/>
      <c r="B267" s="160"/>
      <c r="C267" s="162"/>
      <c r="D267" s="152"/>
    </row>
    <row r="268" spans="1:4" ht="13.8" thickBot="1" x14ac:dyDescent="0.3">
      <c r="A268" s="156"/>
      <c r="B268" s="160"/>
      <c r="C268" s="162"/>
      <c r="D268" s="152"/>
    </row>
    <row r="269" spans="1:4" ht="13.8" thickBot="1" x14ac:dyDescent="0.3">
      <c r="A269" s="156"/>
      <c r="B269" s="160"/>
      <c r="C269" s="162"/>
      <c r="D269" s="152"/>
    </row>
    <row r="270" spans="1:4" ht="13.8" thickBot="1" x14ac:dyDescent="0.3">
      <c r="A270" s="156"/>
      <c r="B270" s="154"/>
      <c r="C270" s="162"/>
      <c r="D270" s="152"/>
    </row>
    <row r="271" spans="1:4" ht="13.5" customHeight="1" thickBot="1" x14ac:dyDescent="0.3">
      <c r="A271" s="156"/>
      <c r="B271" s="153" t="s">
        <v>74</v>
      </c>
      <c r="C271" s="162"/>
      <c r="D271" s="152"/>
    </row>
    <row r="272" spans="1:4" ht="13.8" thickBot="1" x14ac:dyDescent="0.3">
      <c r="A272" s="156"/>
      <c r="B272" s="160"/>
      <c r="C272" s="162"/>
      <c r="D272" s="152"/>
    </row>
    <row r="273" spans="1:4" ht="13.8" thickBot="1" x14ac:dyDescent="0.3">
      <c r="A273" s="156"/>
      <c r="B273" s="154"/>
      <c r="C273" s="162"/>
      <c r="D273" s="152"/>
    </row>
    <row r="274" spans="1:4" ht="13.8" thickBot="1" x14ac:dyDescent="0.3">
      <c r="A274" s="156"/>
      <c r="B274" s="153" t="s">
        <v>140</v>
      </c>
      <c r="C274" s="162"/>
      <c r="D274" s="152"/>
    </row>
    <row r="275" spans="1:4" ht="13.8" thickBot="1" x14ac:dyDescent="0.3">
      <c r="A275" s="156"/>
      <c r="B275" s="160"/>
      <c r="C275" s="162"/>
      <c r="D275" s="152"/>
    </row>
    <row r="276" spans="1:4" ht="13.8" thickBot="1" x14ac:dyDescent="0.3">
      <c r="A276" s="156"/>
      <c r="B276" s="154"/>
      <c r="C276" s="162"/>
      <c r="D276" s="152"/>
    </row>
    <row r="277" spans="1:4" ht="13.8" thickBot="1" x14ac:dyDescent="0.3">
      <c r="A277" s="156"/>
      <c r="B277" s="153" t="s">
        <v>75</v>
      </c>
      <c r="C277" s="162"/>
      <c r="D277" s="152"/>
    </row>
    <row r="278" spans="1:4" ht="13.8" thickBot="1" x14ac:dyDescent="0.3">
      <c r="A278" s="156"/>
      <c r="B278" s="160"/>
      <c r="C278" s="162"/>
      <c r="D278" s="152"/>
    </row>
    <row r="279" spans="1:4" ht="13.8" thickBot="1" x14ac:dyDescent="0.3">
      <c r="A279" s="156"/>
      <c r="B279" s="160"/>
      <c r="C279" s="162"/>
      <c r="D279" s="152"/>
    </row>
    <row r="280" spans="1:4" ht="13.8" thickBot="1" x14ac:dyDescent="0.3">
      <c r="A280" s="157"/>
      <c r="B280" s="160"/>
      <c r="C280" s="162"/>
      <c r="D280" s="152"/>
    </row>
    <row r="281" spans="1:4" ht="13.8" thickBot="1" x14ac:dyDescent="0.3">
      <c r="A281" s="158"/>
      <c r="B281" s="164"/>
      <c r="C281" s="163"/>
      <c r="D281" s="152"/>
    </row>
    <row r="282" spans="1:4" ht="13.5" customHeight="1" thickBot="1" x14ac:dyDescent="0.3">
      <c r="A282" s="155" t="s">
        <v>76</v>
      </c>
      <c r="B282" s="159" t="s">
        <v>77</v>
      </c>
      <c r="C282" s="31"/>
      <c r="D282" s="152">
        <f>(C282+C283+C284+C285+C286+C287+C288+C289+C290+C291)/C400</f>
        <v>1.9506960007575517E-2</v>
      </c>
    </row>
    <row r="283" spans="1:4" ht="13.8" thickBot="1" x14ac:dyDescent="0.3">
      <c r="A283" s="156"/>
      <c r="B283" s="160"/>
      <c r="C283" s="32"/>
      <c r="D283" s="152"/>
    </row>
    <row r="284" spans="1:4" ht="13.8" thickBot="1" x14ac:dyDescent="0.3">
      <c r="A284" s="156"/>
      <c r="B284" s="160"/>
      <c r="C284" s="32"/>
      <c r="D284" s="152"/>
    </row>
    <row r="285" spans="1:4" ht="13.8" thickBot="1" x14ac:dyDescent="0.3">
      <c r="A285" s="156"/>
      <c r="B285" s="160"/>
      <c r="C285" s="32"/>
      <c r="D285" s="152"/>
    </row>
    <row r="286" spans="1:4" ht="13.8" thickBot="1" x14ac:dyDescent="0.3">
      <c r="A286" s="156"/>
      <c r="B286" s="160"/>
      <c r="C286" s="32"/>
      <c r="D286" s="152"/>
    </row>
    <row r="287" spans="1:4" ht="13.8" thickBot="1" x14ac:dyDescent="0.3">
      <c r="A287" s="156"/>
      <c r="B287" s="160"/>
      <c r="C287" s="32"/>
      <c r="D287" s="152"/>
    </row>
    <row r="288" spans="1:4" ht="13.8" thickBot="1" x14ac:dyDescent="0.3">
      <c r="A288" s="156"/>
      <c r="B288" s="160"/>
      <c r="C288" s="32"/>
      <c r="D288" s="152"/>
    </row>
    <row r="289" spans="1:4" ht="13.8" thickBot="1" x14ac:dyDescent="0.3">
      <c r="A289" s="156"/>
      <c r="B289" s="160"/>
      <c r="C289" s="32"/>
      <c r="D289" s="152"/>
    </row>
    <row r="290" spans="1:4" ht="13.8" thickBot="1" x14ac:dyDescent="0.3">
      <c r="A290" s="156"/>
      <c r="B290" s="154"/>
      <c r="C290" s="32">
        <v>340</v>
      </c>
      <c r="D290" s="152"/>
    </row>
    <row r="291" spans="1:4" ht="13.8" thickBot="1" x14ac:dyDescent="0.3">
      <c r="A291" s="158"/>
      <c r="B291" s="22" t="s">
        <v>78</v>
      </c>
      <c r="C291" s="33">
        <v>278</v>
      </c>
      <c r="D291" s="152"/>
    </row>
    <row r="292" spans="1:4" ht="13.8" thickBot="1" x14ac:dyDescent="0.3">
      <c r="A292" s="149" t="s">
        <v>130</v>
      </c>
      <c r="B292" s="30" t="s">
        <v>19</v>
      </c>
      <c r="C292" s="31">
        <v>292</v>
      </c>
      <c r="D292" s="152">
        <f>(C292+C293+C294+C295+C296)/C400</f>
        <v>3.9487389918247531E-2</v>
      </c>
    </row>
    <row r="293" spans="1:4" ht="13.8" thickBot="1" x14ac:dyDescent="0.3">
      <c r="A293" s="150"/>
      <c r="B293" s="21" t="s">
        <v>20</v>
      </c>
      <c r="C293" s="32">
        <v>185</v>
      </c>
      <c r="D293" s="152"/>
    </row>
    <row r="294" spans="1:4" ht="13.8" thickBot="1" x14ac:dyDescent="0.3">
      <c r="A294" s="150"/>
      <c r="B294" s="21" t="s">
        <v>21</v>
      </c>
      <c r="C294" s="32">
        <v>162</v>
      </c>
      <c r="D294" s="152"/>
    </row>
    <row r="295" spans="1:4" ht="13.8" thickBot="1" x14ac:dyDescent="0.3">
      <c r="A295" s="150"/>
      <c r="B295" s="21" t="s">
        <v>103</v>
      </c>
      <c r="C295" s="32">
        <v>346</v>
      </c>
      <c r="D295" s="152"/>
    </row>
    <row r="296" spans="1:4" ht="13.5" customHeight="1" thickBot="1" x14ac:dyDescent="0.3">
      <c r="A296" s="150"/>
      <c r="B296" s="153" t="s">
        <v>104</v>
      </c>
      <c r="C296" s="179">
        <v>266</v>
      </c>
      <c r="D296" s="152"/>
    </row>
    <row r="297" spans="1:4" ht="13.8" thickBot="1" x14ac:dyDescent="0.3">
      <c r="A297" s="151"/>
      <c r="B297" s="164"/>
      <c r="C297" s="163"/>
      <c r="D297" s="152"/>
    </row>
    <row r="298" spans="1:4" ht="13.8" thickBot="1" x14ac:dyDescent="0.3">
      <c r="A298" s="155" t="s">
        <v>79</v>
      </c>
      <c r="B298" s="30" t="s">
        <v>80</v>
      </c>
      <c r="C298" s="31">
        <v>89</v>
      </c>
      <c r="D298" s="152">
        <f>(C298+C299+C300+C301+C302+C303+C304)/C400</f>
        <v>3.0964931662510652E-2</v>
      </c>
    </row>
    <row r="299" spans="1:4" ht="13.8" thickBot="1" x14ac:dyDescent="0.3">
      <c r="A299" s="156"/>
      <c r="B299" s="4" t="s">
        <v>81</v>
      </c>
      <c r="C299" s="32">
        <v>177</v>
      </c>
      <c r="D299" s="152"/>
    </row>
    <row r="300" spans="1:4" ht="13.8" thickBot="1" x14ac:dyDescent="0.3">
      <c r="A300" s="156"/>
      <c r="B300" s="21" t="s">
        <v>82</v>
      </c>
      <c r="C300" s="32">
        <v>67</v>
      </c>
      <c r="D300" s="152"/>
    </row>
    <row r="301" spans="1:4" ht="27" thickBot="1" x14ac:dyDescent="0.3">
      <c r="A301" s="156"/>
      <c r="B301" s="21" t="s">
        <v>83</v>
      </c>
      <c r="C301" s="32">
        <v>288</v>
      </c>
      <c r="D301" s="152"/>
    </row>
    <row r="302" spans="1:4" ht="13.8" thickBot="1" x14ac:dyDescent="0.3">
      <c r="A302" s="156"/>
      <c r="B302" s="21" t="s">
        <v>84</v>
      </c>
      <c r="C302" s="32">
        <v>137</v>
      </c>
      <c r="D302" s="152"/>
    </row>
    <row r="303" spans="1:4" ht="13.8" thickBot="1" x14ac:dyDescent="0.3">
      <c r="A303" s="156"/>
      <c r="B303" s="153" t="s">
        <v>85</v>
      </c>
      <c r="C303" s="32"/>
      <c r="D303" s="152"/>
    </row>
    <row r="304" spans="1:4" ht="13.8" thickBot="1" x14ac:dyDescent="0.3">
      <c r="A304" s="158"/>
      <c r="B304" s="164"/>
      <c r="C304" s="33">
        <v>223</v>
      </c>
      <c r="D304" s="152"/>
    </row>
    <row r="305" spans="1:4" ht="13.8" thickBot="1" x14ac:dyDescent="0.3">
      <c r="A305" s="176" t="s">
        <v>86</v>
      </c>
      <c r="B305" s="159" t="s">
        <v>87</v>
      </c>
      <c r="C305" s="31">
        <v>256</v>
      </c>
      <c r="D305" s="152">
        <f>(C305+C306+C307+C308+C309+C310)/C400</f>
        <v>3.9455825258041095E-2</v>
      </c>
    </row>
    <row r="306" spans="1:4" ht="13.8" thickBot="1" x14ac:dyDescent="0.3">
      <c r="A306" s="177"/>
      <c r="B306" s="160"/>
      <c r="C306" s="32">
        <v>104</v>
      </c>
      <c r="D306" s="152"/>
    </row>
    <row r="307" spans="1:4" ht="13.8" thickBot="1" x14ac:dyDescent="0.3">
      <c r="A307" s="177"/>
      <c r="B307" s="160"/>
      <c r="C307" s="32">
        <v>79</v>
      </c>
      <c r="D307" s="152"/>
    </row>
    <row r="308" spans="1:4" ht="13.8" thickBot="1" x14ac:dyDescent="0.3">
      <c r="A308" s="177"/>
      <c r="B308" s="160"/>
      <c r="C308" s="32">
        <v>375</v>
      </c>
      <c r="D308" s="152"/>
    </row>
    <row r="309" spans="1:4" ht="13.8" thickBot="1" x14ac:dyDescent="0.3">
      <c r="A309" s="177"/>
      <c r="B309" s="160"/>
      <c r="C309" s="32">
        <v>336</v>
      </c>
      <c r="D309" s="152"/>
    </row>
    <row r="310" spans="1:4" ht="13.8" thickBot="1" x14ac:dyDescent="0.3">
      <c r="A310" s="178"/>
      <c r="B310" s="164"/>
      <c r="C310" s="33">
        <v>100</v>
      </c>
      <c r="D310" s="152"/>
    </row>
    <row r="311" spans="1:4" ht="13.5" customHeight="1" thickBot="1" x14ac:dyDescent="0.3">
      <c r="A311" s="155" t="s">
        <v>88</v>
      </c>
      <c r="B311" s="171" t="s">
        <v>89</v>
      </c>
      <c r="C311" s="31">
        <v>4</v>
      </c>
      <c r="D311" s="152">
        <f>(C311+C312+C313+C314+C315+C316+C317+C318+C319+C320+C321+C322+C323+C324+C325+C326+C327+C328+C329)/C400</f>
        <v>2.809254758372526E-3</v>
      </c>
    </row>
    <row r="312" spans="1:4" ht="13.8" thickBot="1" x14ac:dyDescent="0.3">
      <c r="A312" s="166"/>
      <c r="B312" s="172"/>
      <c r="C312" s="32">
        <v>3</v>
      </c>
      <c r="D312" s="152"/>
    </row>
    <row r="313" spans="1:4" ht="13.8" thickBot="1" x14ac:dyDescent="0.3">
      <c r="A313" s="156"/>
      <c r="B313" s="173"/>
      <c r="C313" s="32">
        <v>15</v>
      </c>
      <c r="D313" s="152"/>
    </row>
    <row r="314" spans="1:4" ht="13.5" customHeight="1" thickBot="1" x14ac:dyDescent="0.3">
      <c r="A314" s="156"/>
      <c r="B314" s="174" t="s">
        <v>90</v>
      </c>
      <c r="C314" s="32">
        <v>1</v>
      </c>
      <c r="D314" s="152"/>
    </row>
    <row r="315" spans="1:4" ht="13.8" thickBot="1" x14ac:dyDescent="0.3">
      <c r="A315" s="156"/>
      <c r="B315" s="172"/>
      <c r="C315" s="32">
        <v>1</v>
      </c>
      <c r="D315" s="152"/>
    </row>
    <row r="316" spans="1:4" ht="13.8" thickBot="1" x14ac:dyDescent="0.3">
      <c r="A316" s="156"/>
      <c r="B316" s="172"/>
      <c r="C316" s="32">
        <v>1</v>
      </c>
      <c r="D316" s="152"/>
    </row>
    <row r="317" spans="1:4" ht="13.8" thickBot="1" x14ac:dyDescent="0.3">
      <c r="A317" s="156"/>
      <c r="B317" s="172"/>
      <c r="C317" s="32">
        <v>1</v>
      </c>
      <c r="D317" s="152"/>
    </row>
    <row r="318" spans="1:4" ht="13.8" thickBot="1" x14ac:dyDescent="0.3">
      <c r="A318" s="156"/>
      <c r="B318" s="172"/>
      <c r="C318" s="32">
        <v>1</v>
      </c>
      <c r="D318" s="152"/>
    </row>
    <row r="319" spans="1:4" ht="13.8" thickBot="1" x14ac:dyDescent="0.3">
      <c r="A319" s="156"/>
      <c r="B319" s="173"/>
      <c r="C319" s="32">
        <v>32</v>
      </c>
      <c r="D319" s="152"/>
    </row>
    <row r="320" spans="1:4" ht="13.5" customHeight="1" thickBot="1" x14ac:dyDescent="0.3">
      <c r="A320" s="156"/>
      <c r="B320" s="174" t="s">
        <v>91</v>
      </c>
      <c r="C320" s="32">
        <v>2</v>
      </c>
      <c r="D320" s="152"/>
    </row>
    <row r="321" spans="1:4" ht="13.8" thickBot="1" x14ac:dyDescent="0.3">
      <c r="A321" s="156"/>
      <c r="B321" s="172"/>
      <c r="C321" s="32">
        <v>1</v>
      </c>
      <c r="D321" s="152"/>
    </row>
    <row r="322" spans="1:4" ht="13.8" thickBot="1" x14ac:dyDescent="0.3">
      <c r="A322" s="156"/>
      <c r="B322" s="172"/>
      <c r="C322" s="32"/>
      <c r="D322" s="152"/>
    </row>
    <row r="323" spans="1:4" ht="13.8" thickBot="1" x14ac:dyDescent="0.3">
      <c r="A323" s="156"/>
      <c r="B323" s="172"/>
      <c r="C323" s="32">
        <v>1</v>
      </c>
      <c r="D323" s="152"/>
    </row>
    <row r="324" spans="1:4" ht="13.8" thickBot="1" x14ac:dyDescent="0.3">
      <c r="A324" s="156"/>
      <c r="B324" s="172"/>
      <c r="C324" s="32">
        <v>2</v>
      </c>
      <c r="D324" s="152"/>
    </row>
    <row r="325" spans="1:4" ht="13.8" thickBot="1" x14ac:dyDescent="0.3">
      <c r="A325" s="156"/>
      <c r="B325" s="172"/>
      <c r="C325" s="32">
        <v>2</v>
      </c>
      <c r="D325" s="152"/>
    </row>
    <row r="326" spans="1:4" ht="13.8" thickBot="1" x14ac:dyDescent="0.3">
      <c r="A326" s="156"/>
      <c r="B326" s="173"/>
      <c r="C326" s="32">
        <v>7</v>
      </c>
      <c r="D326" s="152"/>
    </row>
    <row r="327" spans="1:4" ht="13.8" thickBot="1" x14ac:dyDescent="0.3">
      <c r="A327" s="157"/>
      <c r="B327" s="174" t="s">
        <v>92</v>
      </c>
      <c r="C327" s="32">
        <v>3</v>
      </c>
      <c r="D327" s="152"/>
    </row>
    <row r="328" spans="1:4" ht="13.8" thickBot="1" x14ac:dyDescent="0.3">
      <c r="A328" s="157"/>
      <c r="B328" s="172"/>
      <c r="C328" s="32"/>
      <c r="D328" s="152"/>
    </row>
    <row r="329" spans="1:4" ht="13.8" thickBot="1" x14ac:dyDescent="0.3">
      <c r="A329" s="158"/>
      <c r="B329" s="175"/>
      <c r="C329" s="33">
        <v>12</v>
      </c>
      <c r="D329" s="152"/>
    </row>
    <row r="330" spans="1:4" ht="13.5" customHeight="1" thickBot="1" x14ac:dyDescent="0.3">
      <c r="A330" s="155" t="s">
        <v>93</v>
      </c>
      <c r="B330" s="167" t="s">
        <v>94</v>
      </c>
      <c r="C330" s="161">
        <v>52</v>
      </c>
      <c r="D330" s="152">
        <f>C330/C400</f>
        <v>1.6413623307345096E-3</v>
      </c>
    </row>
    <row r="331" spans="1:4" ht="13.8" thickBot="1" x14ac:dyDescent="0.3">
      <c r="A331" s="166"/>
      <c r="B331" s="168"/>
      <c r="C331" s="162"/>
      <c r="D331" s="152"/>
    </row>
    <row r="332" spans="1:4" ht="13.8" thickBot="1" x14ac:dyDescent="0.3">
      <c r="A332" s="166"/>
      <c r="B332" s="169" t="s">
        <v>95</v>
      </c>
      <c r="C332" s="162"/>
      <c r="D332" s="152"/>
    </row>
    <row r="333" spans="1:4" ht="13.8" thickBot="1" x14ac:dyDescent="0.3">
      <c r="A333" s="156"/>
      <c r="B333" s="168"/>
      <c r="C333" s="162"/>
      <c r="D333" s="152"/>
    </row>
    <row r="334" spans="1:4" ht="13.8" thickBot="1" x14ac:dyDescent="0.3">
      <c r="A334" s="156"/>
      <c r="B334" s="169" t="s">
        <v>96</v>
      </c>
      <c r="C334" s="162"/>
      <c r="D334" s="152"/>
    </row>
    <row r="335" spans="1:4" ht="13.8" thickBot="1" x14ac:dyDescent="0.3">
      <c r="A335" s="156"/>
      <c r="B335" s="170"/>
      <c r="C335" s="162"/>
      <c r="D335" s="152"/>
    </row>
    <row r="336" spans="1:4" ht="13.8" thickBot="1" x14ac:dyDescent="0.3">
      <c r="A336" s="156"/>
      <c r="B336" s="168"/>
      <c r="C336" s="162"/>
      <c r="D336" s="152"/>
    </row>
    <row r="337" spans="1:4" ht="13.8" thickBot="1" x14ac:dyDescent="0.3">
      <c r="A337" s="158"/>
      <c r="B337" s="27" t="s">
        <v>97</v>
      </c>
      <c r="C337" s="163"/>
      <c r="D337" s="152"/>
    </row>
    <row r="338" spans="1:4" ht="13.5" customHeight="1" thickBot="1" x14ac:dyDescent="0.3">
      <c r="A338" s="155" t="s">
        <v>98</v>
      </c>
      <c r="B338" s="159" t="s">
        <v>99</v>
      </c>
      <c r="C338" s="31">
        <v>38</v>
      </c>
      <c r="D338" s="152">
        <f>(C338+C339+C340+C341+C342+C343+C344+C345+C346+C347+C348+C349+C350+C351+C352+C353+C354+C355+C356+C357+C358+C359+C360+C361+C362+C363+C364)/C400</f>
        <v>1.4646002335784855E-2</v>
      </c>
    </row>
    <row r="339" spans="1:4" ht="13.8" thickBot="1" x14ac:dyDescent="0.3">
      <c r="A339" s="156"/>
      <c r="B339" s="160"/>
      <c r="C339" s="32">
        <v>17</v>
      </c>
      <c r="D339" s="152"/>
    </row>
    <row r="340" spans="1:4" ht="13.8" thickBot="1" x14ac:dyDescent="0.3">
      <c r="A340" s="156"/>
      <c r="B340" s="160"/>
      <c r="C340" s="32">
        <v>0</v>
      </c>
      <c r="D340" s="152"/>
    </row>
    <row r="341" spans="1:4" ht="13.8" thickBot="1" x14ac:dyDescent="0.3">
      <c r="A341" s="156"/>
      <c r="B341" s="154"/>
      <c r="C341" s="32">
        <v>40</v>
      </c>
      <c r="D341" s="152"/>
    </row>
    <row r="342" spans="1:4" ht="13.5" customHeight="1" thickBot="1" x14ac:dyDescent="0.3">
      <c r="A342" s="156"/>
      <c r="B342" s="153" t="s">
        <v>100</v>
      </c>
      <c r="C342" s="32">
        <v>33</v>
      </c>
      <c r="D342" s="152"/>
    </row>
    <row r="343" spans="1:4" ht="13.8" thickBot="1" x14ac:dyDescent="0.3">
      <c r="A343" s="156"/>
      <c r="B343" s="160"/>
      <c r="C343" s="32">
        <v>17</v>
      </c>
      <c r="D343" s="152"/>
    </row>
    <row r="344" spans="1:4" ht="13.8" thickBot="1" x14ac:dyDescent="0.3">
      <c r="A344" s="156"/>
      <c r="B344" s="160"/>
      <c r="C344" s="32">
        <v>12</v>
      </c>
      <c r="D344" s="152"/>
    </row>
    <row r="345" spans="1:4" ht="13.8" thickBot="1" x14ac:dyDescent="0.3">
      <c r="A345" s="156"/>
      <c r="B345" s="160"/>
      <c r="C345" s="32">
        <v>15</v>
      </c>
      <c r="D345" s="152"/>
    </row>
    <row r="346" spans="1:4" ht="13.8" thickBot="1" x14ac:dyDescent="0.3">
      <c r="A346" s="156"/>
      <c r="B346" s="160"/>
      <c r="C346" s="32">
        <v>6</v>
      </c>
      <c r="D346" s="152"/>
    </row>
    <row r="347" spans="1:4" ht="13.8" thickBot="1" x14ac:dyDescent="0.3">
      <c r="A347" s="156"/>
      <c r="B347" s="154"/>
      <c r="C347" s="32">
        <v>28</v>
      </c>
      <c r="D347" s="152"/>
    </row>
    <row r="348" spans="1:4" ht="13.5" customHeight="1" thickBot="1" x14ac:dyDescent="0.3">
      <c r="A348" s="156"/>
      <c r="B348" s="153" t="s">
        <v>101</v>
      </c>
      <c r="C348" s="32">
        <v>0</v>
      </c>
      <c r="D348" s="152"/>
    </row>
    <row r="349" spans="1:4" ht="13.8" thickBot="1" x14ac:dyDescent="0.3">
      <c r="A349" s="156"/>
      <c r="B349" s="160"/>
      <c r="C349" s="32">
        <v>8</v>
      </c>
      <c r="D349" s="152"/>
    </row>
    <row r="350" spans="1:4" ht="13.8" thickBot="1" x14ac:dyDescent="0.3">
      <c r="A350" s="156"/>
      <c r="B350" s="160"/>
      <c r="C350" s="32">
        <v>17</v>
      </c>
      <c r="D350" s="152"/>
    </row>
    <row r="351" spans="1:4" ht="13.8" thickBot="1" x14ac:dyDescent="0.3">
      <c r="A351" s="156"/>
      <c r="B351" s="160"/>
      <c r="C351" s="32">
        <v>16</v>
      </c>
      <c r="D351" s="152"/>
    </row>
    <row r="352" spans="1:4" ht="13.8" thickBot="1" x14ac:dyDescent="0.3">
      <c r="A352" s="156"/>
      <c r="B352" s="160"/>
      <c r="C352" s="32">
        <v>8</v>
      </c>
      <c r="D352" s="152"/>
    </row>
    <row r="353" spans="1:4" ht="13.8" thickBot="1" x14ac:dyDescent="0.3">
      <c r="A353" s="156"/>
      <c r="B353" s="160"/>
      <c r="C353" s="32">
        <v>12</v>
      </c>
      <c r="D353" s="152"/>
    </row>
    <row r="354" spans="1:4" ht="13.8" thickBot="1" x14ac:dyDescent="0.3">
      <c r="A354" s="156"/>
      <c r="B354" s="160"/>
      <c r="C354" s="32">
        <v>24</v>
      </c>
      <c r="D354" s="152"/>
    </row>
    <row r="355" spans="1:4" ht="13.8" thickBot="1" x14ac:dyDescent="0.3">
      <c r="A355" s="156"/>
      <c r="B355" s="160"/>
      <c r="C355" s="32">
        <v>15</v>
      </c>
      <c r="D355" s="152"/>
    </row>
    <row r="356" spans="1:4" ht="13.8" thickBot="1" x14ac:dyDescent="0.3">
      <c r="A356" s="156"/>
      <c r="B356" s="160"/>
      <c r="C356" s="32">
        <v>23</v>
      </c>
      <c r="D356" s="152"/>
    </row>
    <row r="357" spans="1:4" ht="13.8" thickBot="1" x14ac:dyDescent="0.3">
      <c r="A357" s="156"/>
      <c r="B357" s="160"/>
      <c r="C357" s="32">
        <v>4</v>
      </c>
      <c r="D357" s="152"/>
    </row>
    <row r="358" spans="1:4" ht="13.8" thickBot="1" x14ac:dyDescent="0.3">
      <c r="A358" s="156"/>
      <c r="B358" s="154"/>
      <c r="C358" s="32">
        <v>44</v>
      </c>
      <c r="D358" s="152"/>
    </row>
    <row r="359" spans="1:4" ht="13.5" customHeight="1" thickBot="1" x14ac:dyDescent="0.3">
      <c r="A359" s="156"/>
      <c r="B359" s="153" t="s">
        <v>102</v>
      </c>
      <c r="C359" s="32">
        <v>31</v>
      </c>
      <c r="D359" s="152"/>
    </row>
    <row r="360" spans="1:4" ht="13.8" thickBot="1" x14ac:dyDescent="0.3">
      <c r="A360" s="156"/>
      <c r="B360" s="160"/>
      <c r="C360" s="32">
        <v>15</v>
      </c>
      <c r="D360" s="152"/>
    </row>
    <row r="361" spans="1:4" ht="13.8" thickBot="1" x14ac:dyDescent="0.3">
      <c r="A361" s="156"/>
      <c r="B361" s="160"/>
      <c r="C361" s="32">
        <v>0</v>
      </c>
      <c r="D361" s="152"/>
    </row>
    <row r="362" spans="1:4" ht="13.8" thickBot="1" x14ac:dyDescent="0.3">
      <c r="A362" s="156"/>
      <c r="B362" s="160"/>
      <c r="C362" s="32">
        <v>29</v>
      </c>
      <c r="D362" s="152"/>
    </row>
    <row r="363" spans="1:4" ht="13.8" thickBot="1" x14ac:dyDescent="0.3">
      <c r="A363" s="157"/>
      <c r="B363" s="160"/>
      <c r="C363" s="29">
        <v>0</v>
      </c>
      <c r="D363" s="152"/>
    </row>
    <row r="364" spans="1:4" ht="13.8" thickBot="1" x14ac:dyDescent="0.3">
      <c r="A364" s="158"/>
      <c r="B364" s="164"/>
      <c r="C364" s="33">
        <v>12</v>
      </c>
      <c r="D364" s="152"/>
    </row>
    <row r="365" spans="1:4" ht="13.5" customHeight="1" thickBot="1" x14ac:dyDescent="0.3">
      <c r="A365" s="165" t="s">
        <v>105</v>
      </c>
      <c r="B365" s="159" t="s">
        <v>131</v>
      </c>
      <c r="C365" s="161">
        <v>568</v>
      </c>
      <c r="D365" s="152">
        <f>C365/C400</f>
        <v>1.7928726997253876E-2</v>
      </c>
    </row>
    <row r="366" spans="1:4" ht="13.8" thickBot="1" x14ac:dyDescent="0.3">
      <c r="A366" s="150"/>
      <c r="B366" s="154"/>
      <c r="C366" s="162"/>
      <c r="D366" s="152"/>
    </row>
    <row r="367" spans="1:4" ht="13.8" thickBot="1" x14ac:dyDescent="0.3">
      <c r="A367" s="150"/>
      <c r="B367" s="153" t="s">
        <v>106</v>
      </c>
      <c r="C367" s="162"/>
      <c r="D367" s="152"/>
    </row>
    <row r="368" spans="1:4" ht="13.8" thickBot="1" x14ac:dyDescent="0.3">
      <c r="A368" s="150"/>
      <c r="B368" s="154"/>
      <c r="C368" s="162"/>
      <c r="D368" s="152"/>
    </row>
    <row r="369" spans="1:4" ht="13.5" customHeight="1" thickBot="1" x14ac:dyDescent="0.3">
      <c r="A369" s="150"/>
      <c r="B369" s="153" t="s">
        <v>107</v>
      </c>
      <c r="C369" s="162"/>
      <c r="D369" s="152"/>
    </row>
    <row r="370" spans="1:4" ht="13.8" thickBot="1" x14ac:dyDescent="0.3">
      <c r="A370" s="151"/>
      <c r="B370" s="164"/>
      <c r="C370" s="163"/>
      <c r="D370" s="152"/>
    </row>
    <row r="371" spans="1:4" ht="13.8" thickBot="1" x14ac:dyDescent="0.3">
      <c r="A371" s="149" t="s">
        <v>108</v>
      </c>
      <c r="B371" s="30"/>
      <c r="C371" s="31"/>
      <c r="D371" s="152">
        <f>(C371+C372+C373+C374+C375+C376+C377+C378+C379+C380)/C400</f>
        <v>3.390044506170891E-2</v>
      </c>
    </row>
    <row r="372" spans="1:4" ht="13.8" thickBot="1" x14ac:dyDescent="0.3">
      <c r="A372" s="150"/>
      <c r="B372" s="24" t="s">
        <v>109</v>
      </c>
      <c r="C372" s="26"/>
      <c r="D372" s="152"/>
    </row>
    <row r="373" spans="1:4" ht="13.8" thickBot="1" x14ac:dyDescent="0.3">
      <c r="A373" s="150"/>
      <c r="B373" s="21" t="s">
        <v>110</v>
      </c>
      <c r="C373" s="32">
        <v>324</v>
      </c>
      <c r="D373" s="152"/>
    </row>
    <row r="374" spans="1:4" ht="13.5" customHeight="1" thickBot="1" x14ac:dyDescent="0.3">
      <c r="A374" s="150"/>
      <c r="B374" s="153" t="s">
        <v>111</v>
      </c>
      <c r="C374" s="32">
        <v>196</v>
      </c>
      <c r="D374" s="152"/>
    </row>
    <row r="375" spans="1:4" ht="13.8" thickBot="1" x14ac:dyDescent="0.3">
      <c r="A375" s="150"/>
      <c r="B375" s="154"/>
      <c r="C375" s="32">
        <v>300</v>
      </c>
      <c r="D375" s="152"/>
    </row>
    <row r="376" spans="1:4" ht="13.8" thickBot="1" x14ac:dyDescent="0.3">
      <c r="A376" s="150"/>
      <c r="B376" s="21" t="s">
        <v>112</v>
      </c>
      <c r="C376" s="32">
        <v>34</v>
      </c>
      <c r="D376" s="152"/>
    </row>
    <row r="377" spans="1:4" ht="13.8" thickBot="1" x14ac:dyDescent="0.3">
      <c r="A377" s="150"/>
      <c r="B377" s="21" t="s">
        <v>113</v>
      </c>
      <c r="C377" s="32"/>
      <c r="D377" s="152"/>
    </row>
    <row r="378" spans="1:4" ht="27" thickBot="1" x14ac:dyDescent="0.3">
      <c r="A378" s="150"/>
      <c r="B378" s="21" t="s">
        <v>114</v>
      </c>
      <c r="C378" s="32">
        <v>220</v>
      </c>
      <c r="D378" s="152"/>
    </row>
    <row r="379" spans="1:4" ht="13.8" thickBot="1" x14ac:dyDescent="0.3">
      <c r="A379" s="150"/>
      <c r="B379" s="21" t="s">
        <v>115</v>
      </c>
      <c r="C379" s="32"/>
      <c r="D379" s="152"/>
    </row>
    <row r="380" spans="1:4" ht="27" thickBot="1" x14ac:dyDescent="0.3">
      <c r="A380" s="151"/>
      <c r="B380" s="22" t="s">
        <v>116</v>
      </c>
      <c r="C380" s="33"/>
      <c r="D380" s="152"/>
    </row>
    <row r="381" spans="1:4" ht="13.8" thickBot="1" x14ac:dyDescent="0.3">
      <c r="A381" s="155" t="s">
        <v>117</v>
      </c>
      <c r="B381" s="159" t="s">
        <v>118</v>
      </c>
      <c r="C381" s="161">
        <v>4292</v>
      </c>
      <c r="D381" s="152">
        <f>C381/C400</f>
        <v>0.13547552160600992</v>
      </c>
    </row>
    <row r="382" spans="1:4" ht="13.8" thickBot="1" x14ac:dyDescent="0.3">
      <c r="A382" s="156"/>
      <c r="B382" s="160"/>
      <c r="C382" s="162"/>
      <c r="D382" s="152"/>
    </row>
    <row r="383" spans="1:4" ht="13.8" thickBot="1" x14ac:dyDescent="0.3">
      <c r="A383" s="156"/>
      <c r="B383" s="160"/>
      <c r="C383" s="162"/>
      <c r="D383" s="152"/>
    </row>
    <row r="384" spans="1:4" ht="13.8" thickBot="1" x14ac:dyDescent="0.3">
      <c r="A384" s="156"/>
      <c r="B384" s="160"/>
      <c r="C384" s="162"/>
      <c r="D384" s="152"/>
    </row>
    <row r="385" spans="1:4" ht="13.8" thickBot="1" x14ac:dyDescent="0.3">
      <c r="A385" s="156"/>
      <c r="B385" s="160"/>
      <c r="C385" s="162"/>
      <c r="D385" s="152"/>
    </row>
    <row r="386" spans="1:4" ht="13.8" thickBot="1" x14ac:dyDescent="0.3">
      <c r="A386" s="156"/>
      <c r="B386" s="160"/>
      <c r="C386" s="162"/>
      <c r="D386" s="152"/>
    </row>
    <row r="387" spans="1:4" ht="13.8" thickBot="1" x14ac:dyDescent="0.3">
      <c r="A387" s="156"/>
      <c r="B387" s="160"/>
      <c r="C387" s="162"/>
      <c r="D387" s="152"/>
    </row>
    <row r="388" spans="1:4" ht="13.8" thickBot="1" x14ac:dyDescent="0.3">
      <c r="A388" s="156"/>
      <c r="B388" s="160"/>
      <c r="C388" s="162"/>
      <c r="D388" s="152"/>
    </row>
    <row r="389" spans="1:4" ht="13.8" thickBot="1" x14ac:dyDescent="0.3">
      <c r="A389" s="156"/>
      <c r="B389" s="160"/>
      <c r="C389" s="162"/>
      <c r="D389" s="152"/>
    </row>
    <row r="390" spans="1:4" ht="13.8" thickBot="1" x14ac:dyDescent="0.3">
      <c r="A390" s="156"/>
      <c r="B390" s="160"/>
      <c r="C390" s="162"/>
      <c r="D390" s="152"/>
    </row>
    <row r="391" spans="1:4" ht="13.8" thickBot="1" x14ac:dyDescent="0.3">
      <c r="A391" s="156"/>
      <c r="B391" s="154"/>
      <c r="C391" s="162"/>
      <c r="D391" s="152"/>
    </row>
    <row r="392" spans="1:4" ht="13.8" thickBot="1" x14ac:dyDescent="0.3">
      <c r="A392" s="156"/>
      <c r="B392" s="21" t="s">
        <v>119</v>
      </c>
      <c r="C392" s="162"/>
      <c r="D392" s="152"/>
    </row>
    <row r="393" spans="1:4" ht="13.5" customHeight="1" thickBot="1" x14ac:dyDescent="0.3">
      <c r="A393" s="156"/>
      <c r="B393" s="153" t="s">
        <v>120</v>
      </c>
      <c r="C393" s="162"/>
      <c r="D393" s="152"/>
    </row>
    <row r="394" spans="1:4" ht="13.8" thickBot="1" x14ac:dyDescent="0.3">
      <c r="A394" s="156"/>
      <c r="B394" s="160"/>
      <c r="C394" s="162"/>
      <c r="D394" s="152"/>
    </row>
    <row r="395" spans="1:4" ht="13.8" thickBot="1" x14ac:dyDescent="0.3">
      <c r="A395" s="156"/>
      <c r="B395" s="160"/>
      <c r="C395" s="162"/>
      <c r="D395" s="152"/>
    </row>
    <row r="396" spans="1:4" ht="13.8" thickBot="1" x14ac:dyDescent="0.3">
      <c r="A396" s="156"/>
      <c r="B396" s="154"/>
      <c r="C396" s="162"/>
      <c r="D396" s="152"/>
    </row>
    <row r="397" spans="1:4" ht="13.5" customHeight="1" thickBot="1" x14ac:dyDescent="0.3">
      <c r="A397" s="157"/>
      <c r="B397" s="153" t="s">
        <v>132</v>
      </c>
      <c r="C397" s="162"/>
      <c r="D397" s="152"/>
    </row>
    <row r="398" spans="1:4" ht="13.8" thickBot="1" x14ac:dyDescent="0.3">
      <c r="A398" s="158"/>
      <c r="B398" s="164"/>
      <c r="C398" s="163"/>
      <c r="D398" s="152"/>
    </row>
    <row r="399" spans="1:4" x14ac:dyDescent="0.25">
      <c r="A399" s="1"/>
      <c r="B399" s="2"/>
      <c r="C399" s="1"/>
      <c r="D399" s="2"/>
    </row>
    <row r="400" spans="1:4" ht="27.75" customHeight="1" x14ac:dyDescent="0.25">
      <c r="A400" s="148" t="s">
        <v>121</v>
      </c>
      <c r="B400" s="148"/>
      <c r="C400" s="3">
        <f>SUM(C56:C398)</f>
        <v>31681</v>
      </c>
      <c r="D400" s="5"/>
    </row>
  </sheetData>
  <mergeCells count="150">
    <mergeCell ref="B74:B75"/>
    <mergeCell ref="C74:C75"/>
    <mergeCell ref="B76:B83"/>
    <mergeCell ref="C77:C83"/>
    <mergeCell ref="B84:B86"/>
    <mergeCell ref="C84:C86"/>
    <mergeCell ref="A53:A55"/>
    <mergeCell ref="B53:B55"/>
    <mergeCell ref="D53:D55"/>
    <mergeCell ref="A56:A86"/>
    <mergeCell ref="B56:B69"/>
    <mergeCell ref="D56:D86"/>
    <mergeCell ref="C58:C66"/>
    <mergeCell ref="C67:C69"/>
    <mergeCell ref="B70:B73"/>
    <mergeCell ref="C70:C73"/>
    <mergeCell ref="B113:B114"/>
    <mergeCell ref="A115:A145"/>
    <mergeCell ref="B115:B121"/>
    <mergeCell ref="D115:D145"/>
    <mergeCell ref="B122:B132"/>
    <mergeCell ref="B133:B136"/>
    <mergeCell ref="B137:B140"/>
    <mergeCell ref="B141:B145"/>
    <mergeCell ref="A87:A102"/>
    <mergeCell ref="B87:B89"/>
    <mergeCell ref="D87:D102"/>
    <mergeCell ref="B90:B93"/>
    <mergeCell ref="B94:B102"/>
    <mergeCell ref="A103:A114"/>
    <mergeCell ref="D103:D114"/>
    <mergeCell ref="B104:B108"/>
    <mergeCell ref="B109:B110"/>
    <mergeCell ref="B111:B112"/>
    <mergeCell ref="A162:A174"/>
    <mergeCell ref="C162:C172"/>
    <mergeCell ref="D162:D174"/>
    <mergeCell ref="B163:B164"/>
    <mergeCell ref="B165:B166"/>
    <mergeCell ref="B167:B168"/>
    <mergeCell ref="B169:B174"/>
    <mergeCell ref="A146:A151"/>
    <mergeCell ref="D146:D151"/>
    <mergeCell ref="B150:B151"/>
    <mergeCell ref="A152:A161"/>
    <mergeCell ref="B152:B156"/>
    <mergeCell ref="D152:D161"/>
    <mergeCell ref="B158:B161"/>
    <mergeCell ref="A193:A197"/>
    <mergeCell ref="B193:B197"/>
    <mergeCell ref="D193:D197"/>
    <mergeCell ref="A199:A207"/>
    <mergeCell ref="B199:B207"/>
    <mergeCell ref="D199:D207"/>
    <mergeCell ref="A175:A180"/>
    <mergeCell ref="D175:D180"/>
    <mergeCell ref="A181:A192"/>
    <mergeCell ref="D181:D192"/>
    <mergeCell ref="B184:B185"/>
    <mergeCell ref="B187:B189"/>
    <mergeCell ref="B191:B192"/>
    <mergeCell ref="A223:A235"/>
    <mergeCell ref="B223:B225"/>
    <mergeCell ref="C223:C225"/>
    <mergeCell ref="D223:D235"/>
    <mergeCell ref="B226:B228"/>
    <mergeCell ref="C226:C228"/>
    <mergeCell ref="B229:B235"/>
    <mergeCell ref="C229:C235"/>
    <mergeCell ref="A208:A214"/>
    <mergeCell ref="B208:B211"/>
    <mergeCell ref="D208:D214"/>
    <mergeCell ref="B212:B214"/>
    <mergeCell ref="A215:A222"/>
    <mergeCell ref="B215:B216"/>
    <mergeCell ref="D215:D222"/>
    <mergeCell ref="B217:B218"/>
    <mergeCell ref="B219:B222"/>
    <mergeCell ref="C250:C252"/>
    <mergeCell ref="B253:B254"/>
    <mergeCell ref="C253:C254"/>
    <mergeCell ref="B255:B257"/>
    <mergeCell ref="C255:C257"/>
    <mergeCell ref="A258:A261"/>
    <mergeCell ref="A236:A242"/>
    <mergeCell ref="B236:B242"/>
    <mergeCell ref="D236:D242"/>
    <mergeCell ref="A244:A257"/>
    <mergeCell ref="D244:D257"/>
    <mergeCell ref="B246:B247"/>
    <mergeCell ref="C246:C247"/>
    <mergeCell ref="B248:B249"/>
    <mergeCell ref="C248:C249"/>
    <mergeCell ref="B250:B252"/>
    <mergeCell ref="D258:D261"/>
    <mergeCell ref="A262:A281"/>
    <mergeCell ref="B262:B265"/>
    <mergeCell ref="C262:C281"/>
    <mergeCell ref="D262:D281"/>
    <mergeCell ref="B266:B270"/>
    <mergeCell ref="B271:B273"/>
    <mergeCell ref="B274:B276"/>
    <mergeCell ref="B277:B281"/>
    <mergeCell ref="A298:A304"/>
    <mergeCell ref="D298:D304"/>
    <mergeCell ref="B303:B304"/>
    <mergeCell ref="A305:A310"/>
    <mergeCell ref="B305:B310"/>
    <mergeCell ref="D305:D310"/>
    <mergeCell ref="A282:A291"/>
    <mergeCell ref="B282:B290"/>
    <mergeCell ref="D282:D291"/>
    <mergeCell ref="A292:A297"/>
    <mergeCell ref="D292:D297"/>
    <mergeCell ref="B296:B297"/>
    <mergeCell ref="C296:C297"/>
    <mergeCell ref="A330:A337"/>
    <mergeCell ref="B330:B331"/>
    <mergeCell ref="C330:C337"/>
    <mergeCell ref="D330:D337"/>
    <mergeCell ref="B332:B333"/>
    <mergeCell ref="B334:B336"/>
    <mergeCell ref="A311:A329"/>
    <mergeCell ref="B311:B313"/>
    <mergeCell ref="D311:D329"/>
    <mergeCell ref="B314:B319"/>
    <mergeCell ref="B320:B326"/>
    <mergeCell ref="B327:B329"/>
    <mergeCell ref="A365:A370"/>
    <mergeCell ref="B365:B366"/>
    <mergeCell ref="C365:C370"/>
    <mergeCell ref="D365:D370"/>
    <mergeCell ref="B367:B368"/>
    <mergeCell ref="B369:B370"/>
    <mergeCell ref="A338:A364"/>
    <mergeCell ref="B338:B341"/>
    <mergeCell ref="D338:D364"/>
    <mergeCell ref="B342:B347"/>
    <mergeCell ref="B348:B358"/>
    <mergeCell ref="B359:B364"/>
    <mergeCell ref="A400:B400"/>
    <mergeCell ref="A371:A380"/>
    <mergeCell ref="D371:D380"/>
    <mergeCell ref="B374:B375"/>
    <mergeCell ref="A381:A398"/>
    <mergeCell ref="B381:B391"/>
    <mergeCell ref="C381:C398"/>
    <mergeCell ref="D381:D398"/>
    <mergeCell ref="B393:B396"/>
    <mergeCell ref="B397:B39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3:I24"/>
  <sheetViews>
    <sheetView zoomScale="90" zoomScaleNormal="90" workbookViewId="0">
      <selection activeCell="I4" sqref="I4"/>
    </sheetView>
  </sheetViews>
  <sheetFormatPr baseColWidth="10" defaultRowHeight="13.2" x14ac:dyDescent="0.25"/>
  <cols>
    <col min="2" max="2" width="18.44140625" customWidth="1"/>
  </cols>
  <sheetData>
    <row r="3" spans="2:9" ht="13.8" x14ac:dyDescent="0.25">
      <c r="I3" s="146" t="s">
        <v>235</v>
      </c>
    </row>
    <row r="5" spans="2:9" ht="13.8" thickBot="1" x14ac:dyDescent="0.3"/>
    <row r="6" spans="2:9" ht="29.4" thickBot="1" x14ac:dyDescent="0.3">
      <c r="B6" s="99" t="s">
        <v>215</v>
      </c>
      <c r="C6" s="99" t="s">
        <v>145</v>
      </c>
    </row>
    <row r="7" spans="2:9" ht="27" thickBot="1" x14ac:dyDescent="0.3">
      <c r="B7" s="117" t="s">
        <v>133</v>
      </c>
      <c r="C7" s="100">
        <v>34</v>
      </c>
    </row>
    <row r="8" spans="2:9" ht="53.4" thickBot="1" x14ac:dyDescent="0.3">
      <c r="B8" s="118" t="s">
        <v>216</v>
      </c>
      <c r="C8" s="101">
        <v>41</v>
      </c>
    </row>
    <row r="9" spans="2:9" ht="13.8" thickBot="1" x14ac:dyDescent="0.3">
      <c r="B9" s="118" t="s">
        <v>217</v>
      </c>
      <c r="C9" s="101">
        <v>9</v>
      </c>
    </row>
    <row r="10" spans="2:9" ht="27" thickBot="1" x14ac:dyDescent="0.3">
      <c r="B10" s="119" t="s">
        <v>218</v>
      </c>
      <c r="C10" s="102">
        <v>5</v>
      </c>
    </row>
    <row r="24" spans="6:6" x14ac:dyDescent="0.25">
      <c r="F24" s="145" t="s">
        <v>225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Figure 13.1</vt:lpstr>
      <vt:lpstr>Tableau 13.1</vt:lpstr>
      <vt:lpstr>Figure 13.2</vt:lpstr>
      <vt:lpstr>Tableau 13.2</vt:lpstr>
      <vt:lpstr>Figure 13.3</vt:lpstr>
      <vt:lpstr>Figure 13.4</vt:lpstr>
      <vt:lpstr>Tableau 13.3</vt:lpstr>
      <vt:lpstr>Figure 13.5</vt:lpstr>
      <vt:lpstr>Figure 13.6</vt:lpstr>
      <vt:lpstr>Tableau 13.4</vt:lpstr>
      <vt:lpstr>'Tableau 13.4'!_ftnref1</vt:lpstr>
      <vt:lpstr>'Tableau 13.4'!_ftnref2</vt:lpstr>
      <vt:lpstr>'Tableau 13.2'!OLE_LINK1</vt:lpstr>
      <vt:lpstr>'Tableau 13.4'!OLE_LINK2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13- L’écosystème de l’accompagnement personnalisé des personnels : la gestion des ressources humaines de proximité (Bilan social, édition 2021)</dc:title>
  <dc:creator>"MENJS-DEPP - Ministère de l'éducation nationale, de la Jeunesse et des Sports - Direction de l'évaluation, de la prospective et de la performance"</dc:creator>
  <cp:lastModifiedBy>Administration centrale</cp:lastModifiedBy>
  <cp:lastPrinted>2020-08-26T07:13:35Z</cp:lastPrinted>
  <dcterms:created xsi:type="dcterms:W3CDTF">2019-11-05T17:15:04Z</dcterms:created>
  <dcterms:modified xsi:type="dcterms:W3CDTF">2021-12-16T16:02:23Z</dcterms:modified>
</cp:coreProperties>
</file>